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15180" windowHeight="9090" tabRatio="735" activeTab="0"/>
  </bookViews>
  <sheets>
    <sheet name="Obrazec" sheetId="1" r:id="rId1"/>
    <sheet name="Navodilo" sheetId="2" r:id="rId2"/>
    <sheet name="Povzetek" sheetId="3" r:id="rId3"/>
  </sheets>
  <definedNames>
    <definedName name="_xlnm.Print_Area" localSheetId="0">'Obrazec'!$A$1:$G$125</definedName>
    <definedName name="_xlnm.Print_Area" localSheetId="2">'Povzetek'!$B$2:$O$6</definedName>
    <definedName name="_xlnm.Print_Titles" localSheetId="0">'Obrazec'!$6:$7</definedName>
  </definedNames>
  <calcPr fullCalcOnLoad="1"/>
</workbook>
</file>

<file path=xl/sharedStrings.xml><?xml version="1.0" encoding="utf-8"?>
<sst xmlns="http://schemas.openxmlformats.org/spreadsheetml/2006/main" count="188" uniqueCount="166">
  <si>
    <t>Preglednico izpolnil/a:</t>
  </si>
  <si>
    <t xml:space="preserve">Žig in podpis odgovorne osebe: </t>
  </si>
  <si>
    <t>Datum:</t>
  </si>
  <si>
    <t>Naslov zavoda:</t>
  </si>
  <si>
    <t>Konto</t>
  </si>
  <si>
    <t>Drugo</t>
  </si>
  <si>
    <t>7403, 7404</t>
  </si>
  <si>
    <t>7</t>
  </si>
  <si>
    <t>400202</t>
  </si>
  <si>
    <t>Prehrana</t>
  </si>
  <si>
    <t>400203</t>
  </si>
  <si>
    <t>Prevoz</t>
  </si>
  <si>
    <t>Odpravnine  ob upokojitvah</t>
  </si>
  <si>
    <t>400901</t>
  </si>
  <si>
    <t>Odpravnine iz poslovnih razlogov (tehnološki viški)</t>
  </si>
  <si>
    <t>400900</t>
  </si>
  <si>
    <t>Jubilejne nagrade</t>
  </si>
  <si>
    <t>400902</t>
  </si>
  <si>
    <t>Solidarnostne pomoči</t>
  </si>
  <si>
    <t>400999</t>
  </si>
  <si>
    <t>4020</t>
  </si>
  <si>
    <t>Pisarniški material in storitve</t>
  </si>
  <si>
    <t>4021</t>
  </si>
  <si>
    <t>Posebni material in storitve</t>
  </si>
  <si>
    <t>4022</t>
  </si>
  <si>
    <t>Energija, voda, komunalne storitve in komunikacije</t>
  </si>
  <si>
    <t>4023</t>
  </si>
  <si>
    <t>Prevozni stroški in storitve</t>
  </si>
  <si>
    <t>4024</t>
  </si>
  <si>
    <t>Izdatki za službena potovanja</t>
  </si>
  <si>
    <t>4025</t>
  </si>
  <si>
    <t>Tekoče vzdrževanje</t>
  </si>
  <si>
    <t>Poslovne najemnine in zakupnine</t>
  </si>
  <si>
    <t>Kazni in odškodnine</t>
  </si>
  <si>
    <t>4029</t>
  </si>
  <si>
    <t>Drugi operativi odhodki</t>
  </si>
  <si>
    <t>402901</t>
  </si>
  <si>
    <t>Plačila avtorskih honorarjev</t>
  </si>
  <si>
    <t>402902</t>
  </si>
  <si>
    <t>Plačila po pogodbah o delu</t>
  </si>
  <si>
    <t>402903</t>
  </si>
  <si>
    <t>Plačila za delo preko študentskega servisa</t>
  </si>
  <si>
    <t>402907</t>
  </si>
  <si>
    <t>Izdatki za strokovno izobraževanje zaposlenih</t>
  </si>
  <si>
    <t>402909</t>
  </si>
  <si>
    <t>Stroški sodnih postopkov</t>
  </si>
  <si>
    <t>402940</t>
  </si>
  <si>
    <t>Prispevek za vzpodbujanje zaposlovanja invalidov po ZZRZI</t>
  </si>
  <si>
    <t>402920</t>
  </si>
  <si>
    <t>Sodni stroški, storitve odvetnikov, notarjev in  drugo</t>
  </si>
  <si>
    <t>4029 - ostalo</t>
  </si>
  <si>
    <t>Drugi operativni odhodki</t>
  </si>
  <si>
    <t>420</t>
  </si>
  <si>
    <t>4202</t>
  </si>
  <si>
    <t>Nakup opreme</t>
  </si>
  <si>
    <t>Druga vlaganja (investicijsko vzdrževanje in podobno)</t>
  </si>
  <si>
    <t>4</t>
  </si>
  <si>
    <t>Investicijski odhodki</t>
  </si>
  <si>
    <t>Realizacija 2013</t>
  </si>
  <si>
    <t>I. SKUPAJ PRIHODKI</t>
  </si>
  <si>
    <t>a. Prejeta sredstva iz državnega proračuna</t>
  </si>
  <si>
    <t>b. Prejeta sredstva iz občinskih proračunov</t>
  </si>
  <si>
    <t>c. Prejeta sredstva iz skladov socialnega zavarovanja</t>
  </si>
  <si>
    <t>del 740</t>
  </si>
  <si>
    <t xml:space="preserve">e. Prejeta sredstva iz proračunov iz naslova tujih donacij </t>
  </si>
  <si>
    <t xml:space="preserve">f. Prejeta sredstva iz državnega proračuna iz sredstev proračuna Evropske unije </t>
  </si>
  <si>
    <t xml:space="preserve">del 7130 </t>
  </si>
  <si>
    <t xml:space="preserve">Prihodki od prodaje blaga in storitev iz naslova izvajanja javne službe </t>
  </si>
  <si>
    <t>del 7102</t>
  </si>
  <si>
    <t xml:space="preserve">Prejete obresti </t>
  </si>
  <si>
    <t>del 7100</t>
  </si>
  <si>
    <t xml:space="preserve">Prihodki od udeležbe na dobičku in dividend ter presežkov prihodkov nad odhodki </t>
  </si>
  <si>
    <t xml:space="preserve">del 7141 </t>
  </si>
  <si>
    <t xml:space="preserve"> Drugi tekoči prihodki iz naslova izvajanja javne službe</t>
  </si>
  <si>
    <t xml:space="preserve">Kapitalski prihodki </t>
  </si>
  <si>
    <t xml:space="preserve">Prejete donacije iz domačih virov </t>
  </si>
  <si>
    <t>Prejete donacije iz tujine</t>
  </si>
  <si>
    <t>Ostala prejeta sredstva iz proračuna Evropske unije</t>
  </si>
  <si>
    <t xml:space="preserve">Prejeta sredstva od drugih evropskih institucij </t>
  </si>
  <si>
    <t>2. PRIHODKI OD PRODAJE BLAGA IN STORITEV NA TRGU</t>
  </si>
  <si>
    <t xml:space="preserve">Prihodki od prodaje blaga in storitev na trgu </t>
  </si>
  <si>
    <t xml:space="preserve">del 7103 </t>
  </si>
  <si>
    <t xml:space="preserve">Prihodki od najemnin, zakupnin in drugi prihodki od premoženja </t>
  </si>
  <si>
    <t xml:space="preserve">del 7100 </t>
  </si>
  <si>
    <t>Prihodki od udeležbe na dobičku in dividend ter presežkov prihodkov nad odhodki</t>
  </si>
  <si>
    <t>Drugi tekoči prihodki, ki ne izhajajo iz izvajanja javne službe</t>
  </si>
  <si>
    <t>II. SKUPAJ ODHODKI</t>
  </si>
  <si>
    <t>1. ODHODKI ZA IZVAJANJE JAVNE SLUŽBE</t>
  </si>
  <si>
    <t>A. Plače in drugi izdatki zaposlenim</t>
  </si>
  <si>
    <t xml:space="preserve">del 4000 </t>
  </si>
  <si>
    <t>Plače in dodatki</t>
  </si>
  <si>
    <t>del 4001</t>
  </si>
  <si>
    <t xml:space="preserve">Regres za letni dopust </t>
  </si>
  <si>
    <t>del 4002</t>
  </si>
  <si>
    <t xml:space="preserve"> Povračila in nadomestila</t>
  </si>
  <si>
    <t xml:space="preserve">del 4003 </t>
  </si>
  <si>
    <t xml:space="preserve">Sredstva za delovno uspešnost </t>
  </si>
  <si>
    <t xml:space="preserve">del 4004 </t>
  </si>
  <si>
    <t xml:space="preserve">Sredstva za nadurno delo </t>
  </si>
  <si>
    <t xml:space="preserve">del 4005 </t>
  </si>
  <si>
    <t xml:space="preserve">Plače za delo nerezidentov po pogodbi </t>
  </si>
  <si>
    <t>del 4009</t>
  </si>
  <si>
    <t xml:space="preserve">Drugi izdatki zaposlenim </t>
  </si>
  <si>
    <t>B. Prispevki delodajalcev za socialno varnost</t>
  </si>
  <si>
    <t xml:space="preserve">del 4011 </t>
  </si>
  <si>
    <t>Prispevek za zdravstveno zavarovanje</t>
  </si>
  <si>
    <t>del 4012</t>
  </si>
  <si>
    <t>Prispevek za zaposlovanje</t>
  </si>
  <si>
    <t>del 4013</t>
  </si>
  <si>
    <t xml:space="preserve">Prispevek za starševsko varstvo </t>
  </si>
  <si>
    <t xml:space="preserve">del 4015 </t>
  </si>
  <si>
    <t xml:space="preserve">Premije kolektivnega dodatnega pokojninskega zavarovanja, na podlagi ZKDPZJU </t>
  </si>
  <si>
    <t>1. PRIHODKI ZA IZVAJANJE JAVNE SLUŽBE</t>
  </si>
  <si>
    <t>A. PRIHODKI IZ SREDSTEV JAVNIH FINANC</t>
  </si>
  <si>
    <t>Drugi transferni prihodki iz državnega proračuna (druga ministrstva)</t>
  </si>
  <si>
    <t xml:space="preserve">Transferni prihodki za tekočo porabo </t>
  </si>
  <si>
    <t xml:space="preserve">Transferni prihodki za investicije </t>
  </si>
  <si>
    <t xml:space="preserve">d. Prejeta sredstva iz javnih skladov in agencij </t>
  </si>
  <si>
    <t xml:space="preserve">B) DRUGI PRIHODKI ZA IZVAJANJE DEJAVNOSTI JAVNE SLUŽBE </t>
  </si>
  <si>
    <t>Namen/ dejavnost</t>
  </si>
  <si>
    <t>ostalo 4002</t>
  </si>
  <si>
    <t xml:space="preserve">D. Plačila domačih obresti </t>
  </si>
  <si>
    <t xml:space="preserve">E. Plačila tujih obresti </t>
  </si>
  <si>
    <t xml:space="preserve">F. Subvencije </t>
  </si>
  <si>
    <t xml:space="preserve">G. Transferi posameznikom in gospodinjstvom </t>
  </si>
  <si>
    <t xml:space="preserve">H. Transferi neprofitnim organizacijam in ustanovam </t>
  </si>
  <si>
    <t xml:space="preserve">I. Drugi tekoči domači transferji </t>
  </si>
  <si>
    <t>2. ODHODKI IZ NASLOVA PRODAJE BLAGA IN STORITEV NA TRGU</t>
  </si>
  <si>
    <t xml:space="preserve">del 400 </t>
  </si>
  <si>
    <t xml:space="preserve">del 401 </t>
  </si>
  <si>
    <t>del 402</t>
  </si>
  <si>
    <t>A. Plače in drugi izdatki zaposlenim iz naslova prodaje blaga in storitev na trgu</t>
  </si>
  <si>
    <t>C. Izdatki za blago in storitve iz naslova prodaje blaga in storitev na trgu</t>
  </si>
  <si>
    <t>B. Prispevki delodajalcev za socialno varnost iz naslova prodaje blaga in storitev na trgu</t>
  </si>
  <si>
    <t>del 420</t>
  </si>
  <si>
    <t>- od tega iz naslova prodaje blaga in storitev na trgu</t>
  </si>
  <si>
    <t>- od tega iz naslova javne službe</t>
  </si>
  <si>
    <t>v EUR/brez stotinov</t>
  </si>
  <si>
    <t>III.  PRESEŽEK (PRIMANJKLJAJ) PRIHODKOV NAD ODHODKI</t>
  </si>
  <si>
    <t>D. Investicijski odhodki iz naslova prodaje blaga in storitev na trgu</t>
  </si>
  <si>
    <t>1</t>
  </si>
  <si>
    <t>2</t>
  </si>
  <si>
    <t>3</t>
  </si>
  <si>
    <t>5</t>
  </si>
  <si>
    <t>6</t>
  </si>
  <si>
    <t>del 4010</t>
  </si>
  <si>
    <t>Prispevek za pokojninsko in invalidsko zavarovanje</t>
  </si>
  <si>
    <t>Finančni načrt  2014 - OSTALO</t>
  </si>
  <si>
    <t>Finančni načrt  2014 - SKUPAJ</t>
  </si>
  <si>
    <t>FINANČNI NAČRT ZA LETO 2014 - izkaz prihodkov in odhodkov po denarnem toku  v EUR</t>
  </si>
  <si>
    <t>7=6/3*100</t>
  </si>
  <si>
    <t>Dodatek</t>
  </si>
  <si>
    <t>IV. Vir financiranja presežka odhodkov nad prihodki</t>
  </si>
  <si>
    <t>Vpišite vir</t>
  </si>
  <si>
    <t>Finančni načrt  2014 - vir: sklep  MIZŠ</t>
  </si>
  <si>
    <t>Tel. št.:</t>
  </si>
  <si>
    <t>C. Izdatki za blago in storitve</t>
  </si>
  <si>
    <t xml:space="preserve">C. Izdatki za blago in storitve </t>
  </si>
  <si>
    <t>POVZETEK - NI POTREBNO NATISNITI!</t>
  </si>
  <si>
    <t>Indeks 2014/13</t>
  </si>
  <si>
    <t>Znesek nakazil, dne 3. 1. 2014, ki se nanašajo na začasno zadržana izplačila iz decembra 2013</t>
  </si>
  <si>
    <t xml:space="preserve"> Transferni prihodki za tekočo porabo od Ministrstva za izobraževanje, znanost in šport</t>
  </si>
  <si>
    <t>OSNOVNA ŠOLA VENCLJA PERKA DOMŽALE</t>
  </si>
  <si>
    <t>Dada STRLE</t>
  </si>
  <si>
    <t>01-729-83-06</t>
  </si>
  <si>
    <t>Prihodki od najemnin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</si>
</sst>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424]d\.\ mmmm\ yyyy"/>
    <numFmt numFmtId="176" formatCode="d/m/yy;@"/>
    <numFmt numFmtId="177" formatCode="#,##0.0"/>
    <numFmt numFmtId="178" formatCode="d/m/yyyy;@"/>
    <numFmt numFmtId="179" formatCode="d/\ m/\ yyyy;@"/>
    <numFmt numFmtId="180" formatCode="[$€-2]\ #,##0.00_);[Red]\([$€-2]\ #,##0.00\)"/>
  </numFmts>
  <fonts count="58">
    <font>
      <sz val="10"/>
      <name val="Arial"/>
      <family val="0"/>
    </font>
    <font>
      <sz val="12"/>
      <name val="Arial"/>
      <family val="2"/>
    </font>
    <font>
      <b/>
      <sz val="11"/>
      <name val="Arial Narrow"/>
      <family val="2"/>
    </font>
    <font>
      <sz val="11"/>
      <name val="Arial Narrow"/>
      <family val="2"/>
    </font>
    <font>
      <b/>
      <sz val="11"/>
      <color indexed="8"/>
      <name val="Arial Narrow"/>
      <family val="2"/>
    </font>
    <font>
      <b/>
      <i/>
      <sz val="11"/>
      <name val="Arial Narrow"/>
      <family val="2"/>
    </font>
    <font>
      <b/>
      <i/>
      <sz val="9"/>
      <name val="Arial Narrow"/>
      <family val="2"/>
    </font>
    <font>
      <b/>
      <sz val="12"/>
      <name val="Arial Narrow"/>
      <family val="2"/>
    </font>
    <font>
      <b/>
      <sz val="14"/>
      <name val="Arial Narrow"/>
      <family val="2"/>
    </font>
    <font>
      <sz val="12"/>
      <name val="Arial Narrow"/>
      <family val="2"/>
    </font>
    <font>
      <sz val="9"/>
      <name val="Arial Narrow"/>
      <family val="2"/>
    </font>
    <font>
      <b/>
      <sz val="9"/>
      <color indexed="8"/>
      <name val="Arial Narrow"/>
      <family val="2"/>
    </font>
    <font>
      <sz val="10"/>
      <color indexed="8"/>
      <name val="Arial"/>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b/>
      <sz val="9"/>
      <color indexed="10"/>
      <name val="Arial Narrow"/>
      <family val="2"/>
    </font>
    <font>
      <b/>
      <i/>
      <sz val="11"/>
      <color indexed="8"/>
      <name val="Calibri"/>
      <family val="0"/>
    </font>
    <font>
      <i/>
      <sz val="11"/>
      <color indexed="8"/>
      <name val="Times New Roman"/>
      <family val="0"/>
    </font>
    <font>
      <i/>
      <sz val="11"/>
      <color indexed="8"/>
      <name val="Calibri"/>
      <family val="0"/>
    </font>
    <font>
      <sz val="11"/>
      <color indexed="8"/>
      <name val="Times New Roman"/>
      <family val="0"/>
    </font>
    <font>
      <sz val="10"/>
      <color theme="1"/>
      <name val="Arial"/>
      <family val="2"/>
    </font>
    <font>
      <sz val="10"/>
      <color theme="0"/>
      <name val="Arial"/>
      <family val="2"/>
    </font>
    <font>
      <sz val="10"/>
      <color rgb="FF006100"/>
      <name val="Arial"/>
      <family val="2"/>
    </font>
    <font>
      <u val="single"/>
      <sz val="10"/>
      <color theme="10"/>
      <name val="Arial"/>
      <family val="2"/>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theme="1"/>
      <name val="Arial"/>
      <family val="2"/>
    </font>
    <font>
      <sz val="10"/>
      <color rgb="FF9C6500"/>
      <name val="Arial"/>
      <family val="2"/>
    </font>
    <font>
      <u val="single"/>
      <sz val="10"/>
      <color theme="11"/>
      <name val="Arial"/>
      <family val="2"/>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b/>
      <sz val="9"/>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style="thin"/>
      <right style="thin"/>
      <top style="hair"/>
      <bottom style="thin"/>
    </border>
    <border>
      <left>
        <color indexed="63"/>
      </left>
      <right>
        <color indexed="63"/>
      </right>
      <top style="hair"/>
      <bottom style="hair"/>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color indexed="63"/>
      </left>
      <right>
        <color indexed="63"/>
      </right>
      <top style="thin"/>
      <bottom style="thin"/>
    </border>
    <border>
      <left>
        <color indexed="63"/>
      </left>
      <right>
        <color indexed="63"/>
      </right>
      <top style="hair"/>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thin"/>
      <right style="hair"/>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style="hair"/>
      <top style="hair"/>
      <bottom style="hair"/>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lignment/>
      <protection/>
    </xf>
    <xf numFmtId="0" fontId="47"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4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0" borderId="6" applyNumberFormat="0" applyFill="0" applyAlignment="0" applyProtection="0"/>
    <xf numFmtId="0" fontId="52" fillId="30" borderId="7" applyNumberFormat="0" applyAlignment="0" applyProtection="0"/>
    <xf numFmtId="0" fontId="53" fillId="21" borderId="8" applyNumberFormat="0" applyAlignment="0" applyProtection="0"/>
    <xf numFmtId="0" fontId="5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8" applyNumberFormat="0" applyAlignment="0" applyProtection="0"/>
    <xf numFmtId="0" fontId="56" fillId="0" borderId="9" applyNumberFormat="0" applyFill="0" applyAlignment="0" applyProtection="0"/>
  </cellStyleXfs>
  <cellXfs count="195">
    <xf numFmtId="0" fontId="0" fillId="0" borderId="0" xfId="0" applyAlignment="1">
      <alignment/>
    </xf>
    <xf numFmtId="4" fontId="2" fillId="33" borderId="0" xfId="0" applyNumberFormat="1" applyFont="1" applyFill="1" applyBorder="1" applyAlignment="1" applyProtection="1">
      <alignment vertical="center"/>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xf>
    <xf numFmtId="0" fontId="2" fillId="33" borderId="0" xfId="0" applyFont="1" applyFill="1" applyAlignment="1" applyProtection="1">
      <alignment vertical="center" wrapText="1"/>
      <protection/>
    </xf>
    <xf numFmtId="0" fontId="3" fillId="33" borderId="10" xfId="0" applyFont="1" applyFill="1" applyBorder="1" applyAlignment="1" applyProtection="1">
      <alignment vertical="center" wrapText="1"/>
      <protection locked="0"/>
    </xf>
    <xf numFmtId="3" fontId="3" fillId="33" borderId="11"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xf>
    <xf numFmtId="0" fontId="3" fillId="33" borderId="0" xfId="0" applyFont="1" applyFill="1" applyAlignment="1" applyProtection="1">
      <alignment horizontal="center" vertical="center" wrapText="1"/>
      <protection/>
    </xf>
    <xf numFmtId="0" fontId="3" fillId="33" borderId="0" xfId="0" applyFont="1"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vertical="center" wrapText="1"/>
      <protection/>
    </xf>
    <xf numFmtId="0" fontId="2" fillId="33" borderId="0" xfId="0" applyFont="1" applyFill="1" applyAlignment="1" applyProtection="1">
      <alignment horizontal="right"/>
      <protection/>
    </xf>
    <xf numFmtId="0" fontId="6" fillId="33" borderId="0" xfId="0" applyFont="1" applyFill="1" applyAlignment="1" applyProtection="1">
      <alignment/>
      <protection/>
    </xf>
    <xf numFmtId="49" fontId="5" fillId="33" borderId="0" xfId="0" applyNumberFormat="1" applyFont="1" applyFill="1" applyAlignment="1" applyProtection="1">
      <alignment horizontal="center"/>
      <protection/>
    </xf>
    <xf numFmtId="0" fontId="7" fillId="33" borderId="0" xfId="0" applyFont="1" applyFill="1" applyAlignment="1" applyProtection="1">
      <alignment/>
      <protection/>
    </xf>
    <xf numFmtId="0" fontId="2" fillId="33" borderId="0" xfId="0"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vertical="center" wrapText="1"/>
      <protection/>
    </xf>
    <xf numFmtId="4" fontId="3" fillId="33" borderId="0" xfId="0" applyNumberFormat="1" applyFont="1" applyFill="1" applyBorder="1" applyAlignment="1" applyProtection="1">
      <alignment vertical="center" wrapText="1"/>
      <protection/>
    </xf>
    <xf numFmtId="4" fontId="3" fillId="33" borderId="0" xfId="0" applyNumberFormat="1" applyFont="1" applyFill="1" applyBorder="1" applyAlignment="1" applyProtection="1">
      <alignment vertical="center"/>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xf>
    <xf numFmtId="0" fontId="3" fillId="33" borderId="0" xfId="0" applyFont="1" applyFill="1" applyBorder="1" applyAlignment="1" applyProtection="1">
      <alignment vertical="center" wrapText="1"/>
      <protection locked="0"/>
    </xf>
    <xf numFmtId="3" fontId="3" fillId="33" borderId="12" xfId="0" applyNumberFormat="1" applyFont="1" applyFill="1" applyBorder="1" applyAlignment="1" applyProtection="1">
      <alignment/>
      <protection hidden="1" locked="0"/>
    </xf>
    <xf numFmtId="0" fontId="2" fillId="33" borderId="0" xfId="0" applyFont="1" applyFill="1" applyBorder="1" applyAlignment="1" applyProtection="1">
      <alignment vertical="center"/>
      <protection locked="0"/>
    </xf>
    <xf numFmtId="0" fontId="7"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vertical="center" wrapText="1"/>
      <protection/>
    </xf>
    <xf numFmtId="0" fontId="2" fillId="34" borderId="15" xfId="0" applyFont="1" applyFill="1" applyBorder="1" applyAlignment="1" applyProtection="1">
      <alignment horizontal="center" vertical="center" wrapText="1"/>
      <protection/>
    </xf>
    <xf numFmtId="0" fontId="7" fillId="34" borderId="16"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49" fontId="3" fillId="34" borderId="17" xfId="0" applyNumberFormat="1" applyFont="1" applyFill="1" applyBorder="1" applyAlignment="1" applyProtection="1">
      <alignment vertical="center" wrapText="1"/>
      <protection/>
    </xf>
    <xf numFmtId="49" fontId="3" fillId="33" borderId="17" xfId="0" applyNumberFormat="1" applyFont="1" applyFill="1" applyBorder="1" applyAlignment="1" applyProtection="1">
      <alignment vertical="center" wrapText="1"/>
      <protection/>
    </xf>
    <xf numFmtId="49" fontId="2" fillId="33" borderId="18" xfId="0" applyNumberFormat="1"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3" fontId="7" fillId="34" borderId="19" xfId="0" applyNumberFormat="1" applyFont="1" applyFill="1" applyBorder="1" applyAlignment="1" applyProtection="1">
      <alignment/>
      <protection hidden="1"/>
    </xf>
    <xf numFmtId="3" fontId="3" fillId="34" borderId="12" xfId="0" applyNumberFormat="1" applyFont="1" applyFill="1" applyBorder="1" applyAlignment="1" applyProtection="1">
      <alignment vertical="center" wrapText="1"/>
      <protection/>
    </xf>
    <xf numFmtId="3" fontId="3" fillId="33" borderId="12" xfId="0" applyNumberFormat="1" applyFont="1" applyFill="1" applyBorder="1" applyAlignment="1" applyProtection="1">
      <alignment vertical="center" wrapText="1"/>
      <protection locked="0"/>
    </xf>
    <xf numFmtId="3" fontId="3" fillId="33" borderId="12" xfId="0" applyNumberFormat="1" applyFont="1" applyFill="1" applyBorder="1" applyAlignment="1" applyProtection="1">
      <alignment vertical="center" wrapText="1"/>
      <protection/>
    </xf>
    <xf numFmtId="3" fontId="3" fillId="33" borderId="12"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xf>
    <xf numFmtId="3" fontId="2" fillId="34" borderId="12" xfId="0" applyNumberFormat="1" applyFont="1" applyFill="1" applyBorder="1" applyAlignment="1" applyProtection="1">
      <alignment/>
      <protection/>
    </xf>
    <xf numFmtId="3" fontId="7" fillId="34" borderId="19" xfId="0" applyNumberFormat="1" applyFont="1" applyFill="1" applyBorder="1" applyAlignment="1" applyProtection="1">
      <alignment/>
      <protection/>
    </xf>
    <xf numFmtId="3" fontId="2" fillId="34" borderId="20" xfId="0" applyNumberFormat="1" applyFont="1" applyFill="1" applyBorder="1" applyAlignment="1" applyProtection="1">
      <alignment/>
      <protection/>
    </xf>
    <xf numFmtId="3" fontId="7" fillId="34" borderId="16" xfId="0" applyNumberFormat="1" applyFont="1" applyFill="1" applyBorder="1" applyAlignment="1" applyProtection="1">
      <alignment/>
      <protection hidden="1"/>
    </xf>
    <xf numFmtId="3" fontId="3" fillId="34" borderId="17" xfId="0" applyNumberFormat="1" applyFont="1" applyFill="1" applyBorder="1" applyAlignment="1" applyProtection="1">
      <alignment vertical="center" wrapText="1"/>
      <protection/>
    </xf>
    <xf numFmtId="3" fontId="2" fillId="33" borderId="17" xfId="0" applyNumberFormat="1" applyFont="1" applyFill="1" applyBorder="1" applyAlignment="1" applyProtection="1">
      <alignment vertical="center"/>
      <protection/>
    </xf>
    <xf numFmtId="3" fontId="2" fillId="34" borderId="17" xfId="0" applyNumberFormat="1" applyFont="1" applyFill="1" applyBorder="1" applyAlignment="1" applyProtection="1">
      <alignment/>
      <protection/>
    </xf>
    <xf numFmtId="3" fontId="7" fillId="34" borderId="16" xfId="0" applyNumberFormat="1" applyFont="1" applyFill="1" applyBorder="1" applyAlignment="1" applyProtection="1">
      <alignment/>
      <protection/>
    </xf>
    <xf numFmtId="3" fontId="3" fillId="33" borderId="17" xfId="0" applyNumberFormat="1" applyFont="1" applyFill="1" applyBorder="1" applyAlignment="1" applyProtection="1">
      <alignment vertical="center"/>
      <protection locked="0"/>
    </xf>
    <xf numFmtId="3" fontId="3" fillId="33" borderId="17" xfId="0" applyNumberFormat="1" applyFont="1" applyFill="1" applyBorder="1" applyAlignment="1" applyProtection="1">
      <alignment vertical="center" wrapText="1"/>
      <protection locked="0"/>
    </xf>
    <xf numFmtId="3" fontId="3" fillId="33" borderId="17" xfId="0" applyNumberFormat="1" applyFont="1" applyFill="1" applyBorder="1" applyAlignment="1" applyProtection="1">
      <alignment vertical="center" wrapText="1"/>
      <protection/>
    </xf>
    <xf numFmtId="4" fontId="7" fillId="34" borderId="21" xfId="0" applyNumberFormat="1" applyFont="1" applyFill="1" applyBorder="1" applyAlignment="1" applyProtection="1">
      <alignment/>
      <protection/>
    </xf>
    <xf numFmtId="4" fontId="2" fillId="34" borderId="22" xfId="0" applyNumberFormat="1" applyFont="1" applyFill="1" applyBorder="1" applyAlignment="1" applyProtection="1">
      <alignment/>
      <protection/>
    </xf>
    <xf numFmtId="4" fontId="3" fillId="34" borderId="22" xfId="0" applyNumberFormat="1" applyFont="1" applyFill="1" applyBorder="1" applyAlignment="1" applyProtection="1">
      <alignment vertical="center"/>
      <protection/>
    </xf>
    <xf numFmtId="4" fontId="3" fillId="33" borderId="22" xfId="0" applyNumberFormat="1" applyFont="1" applyFill="1" applyBorder="1" applyAlignment="1" applyProtection="1">
      <alignment vertical="center"/>
      <protection/>
    </xf>
    <xf numFmtId="4" fontId="2" fillId="33" borderId="22" xfId="0" applyNumberFormat="1" applyFont="1" applyFill="1" applyBorder="1" applyAlignment="1" applyProtection="1">
      <alignment vertical="center"/>
      <protection/>
    </xf>
    <xf numFmtId="4" fontId="2" fillId="33" borderId="23" xfId="0" applyNumberFormat="1" applyFont="1" applyFill="1" applyBorder="1" applyAlignment="1" applyProtection="1">
      <alignment vertical="center"/>
      <protection/>
    </xf>
    <xf numFmtId="4" fontId="3" fillId="33" borderId="22" xfId="0" applyNumberFormat="1" applyFont="1" applyFill="1" applyBorder="1" applyAlignment="1" applyProtection="1">
      <alignment/>
      <protection/>
    </xf>
    <xf numFmtId="4" fontId="2" fillId="34" borderId="24" xfId="0" applyNumberFormat="1" applyFont="1" applyFill="1" applyBorder="1" applyAlignment="1" applyProtection="1">
      <alignment/>
      <protection/>
    </xf>
    <xf numFmtId="3" fontId="2" fillId="34" borderId="11" xfId="0" applyNumberFormat="1" applyFont="1" applyFill="1" applyBorder="1" applyAlignment="1" applyProtection="1">
      <alignment/>
      <protection/>
    </xf>
    <xf numFmtId="49" fontId="5" fillId="33" borderId="25" xfId="0" applyNumberFormat="1" applyFont="1" applyFill="1" applyBorder="1" applyAlignment="1" applyProtection="1">
      <alignment horizontal="center" vertical="center" wrapText="1"/>
      <protection/>
    </xf>
    <xf numFmtId="49" fontId="5" fillId="33" borderId="26"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vertical="center" wrapText="1"/>
      <protection/>
    </xf>
    <xf numFmtId="49" fontId="5" fillId="33" borderId="27" xfId="0" applyNumberFormat="1"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7" fillId="34" borderId="29" xfId="0" applyFont="1" applyFill="1" applyBorder="1" applyAlignment="1" applyProtection="1">
      <alignment vertical="center" wrapText="1"/>
      <protection/>
    </xf>
    <xf numFmtId="3" fontId="7" fillId="34" borderId="30" xfId="0" applyNumberFormat="1" applyFont="1" applyFill="1" applyBorder="1" applyAlignment="1" applyProtection="1">
      <alignment/>
      <protection/>
    </xf>
    <xf numFmtId="3" fontId="7" fillId="34" borderId="29" xfId="0" applyNumberFormat="1" applyFont="1" applyFill="1" applyBorder="1" applyAlignment="1" applyProtection="1">
      <alignment/>
      <protection/>
    </xf>
    <xf numFmtId="4" fontId="7" fillId="34" borderId="31" xfId="0" applyNumberFormat="1" applyFont="1" applyFill="1" applyBorder="1" applyAlignment="1" applyProtection="1">
      <alignment/>
      <protection/>
    </xf>
    <xf numFmtId="49" fontId="3" fillId="33" borderId="32" xfId="0" applyNumberFormat="1"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29" xfId="0" applyFont="1" applyFill="1" applyBorder="1" applyAlignment="1" applyProtection="1">
      <alignment vertical="center" wrapText="1"/>
      <protection/>
    </xf>
    <xf numFmtId="3" fontId="2" fillId="34" borderId="33" xfId="0" applyNumberFormat="1" applyFont="1" applyFill="1" applyBorder="1" applyAlignment="1" applyProtection="1">
      <alignment/>
      <protection/>
    </xf>
    <xf numFmtId="3" fontId="2" fillId="34" borderId="29" xfId="0" applyNumberFormat="1" applyFont="1" applyFill="1" applyBorder="1" applyAlignment="1" applyProtection="1">
      <alignment/>
      <protection/>
    </xf>
    <xf numFmtId="3" fontId="2" fillId="34" borderId="30" xfId="0" applyNumberFormat="1" applyFont="1" applyFill="1" applyBorder="1" applyAlignment="1" applyProtection="1">
      <alignment/>
      <protection/>
    </xf>
    <xf numFmtId="4" fontId="2" fillId="34" borderId="31" xfId="0" applyNumberFormat="1" applyFont="1" applyFill="1" applyBorder="1" applyAlignment="1" applyProtection="1">
      <alignment/>
      <protection/>
    </xf>
    <xf numFmtId="0" fontId="3" fillId="33" borderId="15" xfId="0" applyFont="1" applyFill="1" applyBorder="1" applyAlignment="1" applyProtection="1">
      <alignment horizontal="center" vertical="center" wrapText="1"/>
      <protection/>
    </xf>
    <xf numFmtId="0" fontId="3" fillId="33" borderId="11" xfId="0" applyFont="1" applyFill="1" applyBorder="1" applyAlignment="1" applyProtection="1">
      <alignment vertical="center" wrapText="1"/>
      <protection/>
    </xf>
    <xf numFmtId="3" fontId="3" fillId="33" borderId="34" xfId="0" applyNumberFormat="1" applyFont="1" applyFill="1" applyBorder="1" applyAlignment="1" applyProtection="1">
      <alignment/>
      <protection/>
    </xf>
    <xf numFmtId="3" fontId="3" fillId="33" borderId="11" xfId="0" applyNumberFormat="1" applyFont="1" applyFill="1" applyBorder="1" applyAlignment="1" applyProtection="1">
      <alignment/>
      <protection/>
    </xf>
    <xf numFmtId="3" fontId="3" fillId="33" borderId="20" xfId="0" applyNumberFormat="1" applyFont="1" applyFill="1" applyBorder="1" applyAlignment="1" applyProtection="1">
      <alignment/>
      <protection/>
    </xf>
    <xf numFmtId="0" fontId="3" fillId="33" borderId="24" xfId="0" applyFont="1" applyFill="1" applyBorder="1" applyAlignment="1" applyProtection="1">
      <alignment/>
      <protection/>
    </xf>
    <xf numFmtId="49" fontId="2" fillId="34" borderId="28" xfId="0" applyNumberFormat="1" applyFont="1" applyFill="1" applyBorder="1" applyAlignment="1" applyProtection="1">
      <alignment horizontal="center" vertical="center" wrapText="1"/>
      <protection/>
    </xf>
    <xf numFmtId="49" fontId="2" fillId="34" borderId="29" xfId="0" applyNumberFormat="1" applyFont="1" applyFill="1" applyBorder="1" applyAlignment="1" applyProtection="1">
      <alignment vertical="center" wrapText="1"/>
      <protection/>
    </xf>
    <xf numFmtId="3" fontId="2" fillId="34" borderId="30" xfId="0" applyNumberFormat="1" applyFont="1" applyFill="1" applyBorder="1" applyAlignment="1" applyProtection="1">
      <alignment vertical="center" wrapText="1"/>
      <protection/>
    </xf>
    <xf numFmtId="3" fontId="2" fillId="34" borderId="29" xfId="0" applyNumberFormat="1" applyFont="1" applyFill="1" applyBorder="1" applyAlignment="1" applyProtection="1">
      <alignment vertical="center" wrapText="1"/>
      <protection/>
    </xf>
    <xf numFmtId="4" fontId="2" fillId="34" borderId="31" xfId="0" applyNumberFormat="1" applyFont="1" applyFill="1" applyBorder="1" applyAlignment="1" applyProtection="1">
      <alignment vertical="center"/>
      <protection/>
    </xf>
    <xf numFmtId="49" fontId="3" fillId="33" borderId="15"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vertical="center" wrapText="1"/>
      <protection/>
    </xf>
    <xf numFmtId="3" fontId="3" fillId="33" borderId="20" xfId="0" applyNumberFormat="1" applyFont="1" applyFill="1" applyBorder="1" applyAlignment="1" applyProtection="1">
      <alignment vertical="center" wrapText="1"/>
      <protection/>
    </xf>
    <xf numFmtId="3" fontId="3" fillId="33" borderId="11" xfId="0" applyNumberFormat="1" applyFont="1" applyFill="1" applyBorder="1" applyAlignment="1" applyProtection="1">
      <alignment vertical="center" wrapText="1"/>
      <protection/>
    </xf>
    <xf numFmtId="4" fontId="3" fillId="33" borderId="24" xfId="0" applyNumberFormat="1" applyFont="1" applyFill="1" applyBorder="1" applyAlignment="1" applyProtection="1">
      <alignment vertical="center"/>
      <protection/>
    </xf>
    <xf numFmtId="3" fontId="2" fillId="34" borderId="30" xfId="0" applyNumberFormat="1" applyFont="1" applyFill="1" applyBorder="1" applyAlignment="1" applyProtection="1">
      <alignment vertical="center"/>
      <protection/>
    </xf>
    <xf numFmtId="3" fontId="2" fillId="34" borderId="29" xfId="0" applyNumberFormat="1" applyFont="1" applyFill="1" applyBorder="1" applyAlignment="1" applyProtection="1">
      <alignment vertical="center"/>
      <protection/>
    </xf>
    <xf numFmtId="3" fontId="3" fillId="33" borderId="20" xfId="0" applyNumberFormat="1" applyFont="1" applyFill="1" applyBorder="1" applyAlignment="1" applyProtection="1">
      <alignment vertical="center" wrapText="1"/>
      <protection locked="0"/>
    </xf>
    <xf numFmtId="3" fontId="3" fillId="33" borderId="11" xfId="0" applyNumberFormat="1" applyFont="1" applyFill="1" applyBorder="1" applyAlignment="1" applyProtection="1">
      <alignment vertical="center" wrapText="1"/>
      <protection locked="0"/>
    </xf>
    <xf numFmtId="3" fontId="2" fillId="33" borderId="20" xfId="0" applyNumberFormat="1" applyFont="1" applyFill="1" applyBorder="1" applyAlignment="1" applyProtection="1">
      <alignment vertical="center"/>
      <protection/>
    </xf>
    <xf numFmtId="3" fontId="2" fillId="33" borderId="11" xfId="0" applyNumberFormat="1" applyFont="1" applyFill="1" applyBorder="1" applyAlignment="1" applyProtection="1">
      <alignment vertical="center"/>
      <protection/>
    </xf>
    <xf numFmtId="4" fontId="2" fillId="33" borderId="24" xfId="0" applyNumberFormat="1" applyFont="1" applyFill="1" applyBorder="1" applyAlignment="1" applyProtection="1">
      <alignment vertical="center"/>
      <protection/>
    </xf>
    <xf numFmtId="49" fontId="2" fillId="34" borderId="28" xfId="0" applyNumberFormat="1" applyFont="1" applyFill="1" applyBorder="1" applyAlignment="1" applyProtection="1">
      <alignment vertical="center" wrapText="1"/>
      <protection/>
    </xf>
    <xf numFmtId="3" fontId="3" fillId="33" borderId="20" xfId="0" applyNumberFormat="1" applyFont="1" applyFill="1" applyBorder="1" applyAlignment="1" applyProtection="1">
      <alignment vertical="center"/>
      <protection locked="0"/>
    </xf>
    <xf numFmtId="49" fontId="3" fillId="33" borderId="15" xfId="0" applyNumberFormat="1" applyFont="1" applyFill="1" applyBorder="1" applyAlignment="1" applyProtection="1">
      <alignment vertical="center" wrapText="1"/>
      <protection/>
    </xf>
    <xf numFmtId="49" fontId="2" fillId="33" borderId="25" xfId="0" applyNumberFormat="1" applyFont="1" applyFill="1" applyBorder="1" applyAlignment="1" applyProtection="1">
      <alignment vertical="center" wrapText="1"/>
      <protection/>
    </xf>
    <xf numFmtId="49" fontId="2" fillId="33" borderId="26" xfId="0" applyNumberFormat="1" applyFont="1" applyFill="1" applyBorder="1" applyAlignment="1" applyProtection="1">
      <alignment vertical="center" wrapText="1"/>
      <protection/>
    </xf>
    <xf numFmtId="3" fontId="2" fillId="33" borderId="26" xfId="0" applyNumberFormat="1" applyFont="1" applyFill="1" applyBorder="1" applyAlignment="1" applyProtection="1">
      <alignment vertical="center"/>
      <protection/>
    </xf>
    <xf numFmtId="4" fontId="2" fillId="33" borderId="27" xfId="0" applyNumberFormat="1" applyFont="1" applyFill="1" applyBorder="1" applyAlignment="1" applyProtection="1">
      <alignment vertical="center"/>
      <protection/>
    </xf>
    <xf numFmtId="0" fontId="2" fillId="34" borderId="13"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protection/>
    </xf>
    <xf numFmtId="3" fontId="2" fillId="34" borderId="19" xfId="0" applyNumberFormat="1" applyFont="1" applyFill="1" applyBorder="1" applyAlignment="1" applyProtection="1">
      <alignment/>
      <protection/>
    </xf>
    <xf numFmtId="3" fontId="2" fillId="34" borderId="16" xfId="0" applyNumberFormat="1" applyFont="1" applyFill="1" applyBorder="1" applyAlignment="1" applyProtection="1">
      <alignment/>
      <protection/>
    </xf>
    <xf numFmtId="4" fontId="2" fillId="34" borderId="21" xfId="0" applyNumberFormat="1" applyFont="1" applyFill="1" applyBorder="1" applyAlignment="1" applyProtection="1">
      <alignment/>
      <protection/>
    </xf>
    <xf numFmtId="49" fontId="2" fillId="33" borderId="15" xfId="0" applyNumberFormat="1" applyFont="1" applyFill="1" applyBorder="1" applyAlignment="1" applyProtection="1">
      <alignment vertical="center" wrapText="1"/>
      <protection/>
    </xf>
    <xf numFmtId="49" fontId="2" fillId="33" borderId="11" xfId="0" applyNumberFormat="1" applyFont="1" applyFill="1" applyBorder="1" applyAlignment="1" applyProtection="1">
      <alignment vertical="center" wrapText="1"/>
      <protection/>
    </xf>
    <xf numFmtId="3" fontId="2" fillId="33" borderId="35" xfId="0" applyNumberFormat="1" applyFont="1" applyFill="1" applyBorder="1" applyAlignment="1" applyProtection="1">
      <alignment vertical="center" wrapText="1"/>
      <protection/>
    </xf>
    <xf numFmtId="3" fontId="2" fillId="33" borderId="18" xfId="0" applyNumberFormat="1" applyFont="1" applyFill="1" applyBorder="1" applyAlignment="1" applyProtection="1">
      <alignment vertical="center" wrapText="1"/>
      <protection/>
    </xf>
    <xf numFmtId="0" fontId="3" fillId="34" borderId="28" xfId="0" applyFont="1" applyFill="1" applyBorder="1" applyAlignment="1" applyProtection="1">
      <alignment horizontal="center" vertical="center" wrapText="1"/>
      <protection/>
    </xf>
    <xf numFmtId="49" fontId="2" fillId="33" borderId="15"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4" borderId="25" xfId="0" applyFont="1" applyFill="1" applyBorder="1" applyAlignment="1" applyProtection="1">
      <alignment horizontal="center" vertical="center" wrapText="1"/>
      <protection/>
    </xf>
    <xf numFmtId="0" fontId="2" fillId="34" borderId="26" xfId="0" applyFont="1" applyFill="1" applyBorder="1" applyAlignment="1" applyProtection="1">
      <alignment vertical="center" wrapText="1"/>
      <protection/>
    </xf>
    <xf numFmtId="3" fontId="2" fillId="34" borderId="0" xfId="0" applyNumberFormat="1" applyFont="1" applyFill="1" applyBorder="1" applyAlignment="1" applyProtection="1">
      <alignment/>
      <protection hidden="1"/>
    </xf>
    <xf numFmtId="3" fontId="2" fillId="34" borderId="26" xfId="0" applyNumberFormat="1" applyFont="1" applyFill="1" applyBorder="1" applyAlignment="1" applyProtection="1">
      <alignment/>
      <protection hidden="1"/>
    </xf>
    <xf numFmtId="4" fontId="2" fillId="34" borderId="27" xfId="0" applyNumberFormat="1" applyFont="1" applyFill="1" applyBorder="1" applyAlignment="1" applyProtection="1">
      <alignment/>
      <protection/>
    </xf>
    <xf numFmtId="0" fontId="3" fillId="34" borderId="36" xfId="0" applyFont="1" applyFill="1" applyBorder="1" applyAlignment="1" applyProtection="1">
      <alignment horizontal="center" vertical="center" wrapText="1"/>
      <protection/>
    </xf>
    <xf numFmtId="49" fontId="3" fillId="34" borderId="37" xfId="0" applyNumberFormat="1" applyFont="1" applyFill="1" applyBorder="1" applyAlignment="1" applyProtection="1">
      <alignment vertical="center" wrapText="1"/>
      <protection/>
    </xf>
    <xf numFmtId="3" fontId="3" fillId="34" borderId="38" xfId="0" applyNumberFormat="1" applyFont="1" applyFill="1" applyBorder="1" applyAlignment="1" applyProtection="1">
      <alignment vertical="center" wrapText="1"/>
      <protection/>
    </xf>
    <xf numFmtId="3" fontId="3" fillId="34" borderId="37" xfId="0" applyNumberFormat="1" applyFont="1" applyFill="1" applyBorder="1" applyAlignment="1" applyProtection="1">
      <alignment vertical="center" wrapText="1"/>
      <protection/>
    </xf>
    <xf numFmtId="4" fontId="3" fillId="34" borderId="39" xfId="0" applyNumberFormat="1" applyFont="1" applyFill="1" applyBorder="1" applyAlignment="1" applyProtection="1">
      <alignment vertical="center"/>
      <protection/>
    </xf>
    <xf numFmtId="3" fontId="2" fillId="34" borderId="19" xfId="0" applyNumberFormat="1" applyFont="1" applyFill="1" applyBorder="1" applyAlignment="1" applyProtection="1">
      <alignment/>
      <protection hidden="1"/>
    </xf>
    <xf numFmtId="3" fontId="2" fillId="34" borderId="16" xfId="0" applyNumberFormat="1" applyFont="1" applyFill="1" applyBorder="1" applyAlignment="1" applyProtection="1">
      <alignment/>
      <protection hidden="1"/>
    </xf>
    <xf numFmtId="0" fontId="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179" fontId="2" fillId="33" borderId="10" xfId="0" applyNumberFormat="1" applyFont="1" applyFill="1" applyBorder="1" applyAlignment="1" applyProtection="1">
      <alignment vertical="center" wrapText="1"/>
      <protection locked="0"/>
    </xf>
    <xf numFmtId="49" fontId="3" fillId="33" borderId="40" xfId="0" applyNumberFormat="1" applyFont="1" applyFill="1" applyBorder="1" applyAlignment="1" applyProtection="1">
      <alignment horizontal="center" vertical="center" wrapText="1"/>
      <protection/>
    </xf>
    <xf numFmtId="0" fontId="7" fillId="34" borderId="29" xfId="0" applyFont="1" applyFill="1" applyBorder="1" applyAlignment="1" applyProtection="1">
      <alignment horizontal="center" vertical="center" wrapText="1"/>
      <protection/>
    </xf>
    <xf numFmtId="0" fontId="7" fillId="34" borderId="30" xfId="0" applyFont="1" applyFill="1" applyBorder="1" applyAlignment="1" applyProtection="1">
      <alignment vertical="center" wrapText="1"/>
      <protection/>
    </xf>
    <xf numFmtId="0" fontId="9" fillId="33" borderId="0" xfId="0" applyFont="1" applyFill="1" applyAlignment="1" applyProtection="1">
      <alignment/>
      <protection/>
    </xf>
    <xf numFmtId="0" fontId="9" fillId="33" borderId="17" xfId="0" applyFont="1" applyFill="1" applyBorder="1" applyAlignment="1" applyProtection="1">
      <alignment horizontal="center" vertical="center" wrapText="1"/>
      <protection/>
    </xf>
    <xf numFmtId="3" fontId="9" fillId="33" borderId="17"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0" fontId="9" fillId="33" borderId="11" xfId="0" applyFont="1" applyFill="1" applyBorder="1" applyAlignment="1" applyProtection="1">
      <alignment horizontal="center" vertical="center" wrapText="1"/>
      <protection/>
    </xf>
    <xf numFmtId="3" fontId="9" fillId="33" borderId="11" xfId="0" applyNumberFormat="1" applyFont="1" applyFill="1" applyBorder="1" applyAlignment="1" applyProtection="1">
      <alignment/>
      <protection/>
    </xf>
    <xf numFmtId="4" fontId="9" fillId="33" borderId="24" xfId="0" applyNumberFormat="1" applyFont="1" applyFill="1" applyBorder="1" applyAlignment="1" applyProtection="1">
      <alignment/>
      <protection/>
    </xf>
    <xf numFmtId="3" fontId="3" fillId="33" borderId="12" xfId="0" applyNumberFormat="1" applyFont="1" applyFill="1" applyBorder="1" applyAlignment="1" applyProtection="1">
      <alignment horizontal="right" vertical="center" wrapText="1"/>
      <protection locked="0"/>
    </xf>
    <xf numFmtId="3" fontId="9" fillId="33" borderId="17" xfId="0" applyNumberFormat="1" applyFont="1" applyFill="1" applyBorder="1" applyAlignment="1" applyProtection="1">
      <alignment/>
      <protection locked="0"/>
    </xf>
    <xf numFmtId="3" fontId="9" fillId="33" borderId="12" xfId="0" applyNumberFormat="1" applyFont="1" applyFill="1" applyBorder="1" applyAlignment="1" applyProtection="1">
      <alignment/>
      <protection locked="0"/>
    </xf>
    <xf numFmtId="3" fontId="9" fillId="33" borderId="11" xfId="0" applyNumberFormat="1" applyFont="1" applyFill="1" applyBorder="1" applyAlignment="1" applyProtection="1">
      <alignment/>
      <protection locked="0"/>
    </xf>
    <xf numFmtId="3" fontId="9" fillId="33" borderId="20" xfId="0" applyNumberFormat="1" applyFont="1" applyFill="1" applyBorder="1" applyAlignment="1" applyProtection="1">
      <alignment/>
      <protection locked="0"/>
    </xf>
    <xf numFmtId="0" fontId="9" fillId="33" borderId="12" xfId="0" applyFont="1" applyFill="1" applyBorder="1" applyAlignment="1" applyProtection="1">
      <alignment vertical="center" wrapText="1"/>
      <protection locked="0"/>
    </xf>
    <xf numFmtId="0" fontId="9" fillId="33" borderId="20" xfId="0" applyFont="1" applyFill="1" applyBorder="1" applyAlignment="1" applyProtection="1">
      <alignment vertical="center" wrapText="1"/>
      <protection locked="0"/>
    </xf>
    <xf numFmtId="3" fontId="3" fillId="33" borderId="17" xfId="0" applyNumberFormat="1" applyFont="1" applyFill="1" applyBorder="1" applyAlignment="1" applyProtection="1">
      <alignment vertical="center"/>
      <protection/>
    </xf>
    <xf numFmtId="3" fontId="3" fillId="33" borderId="11" xfId="0" applyNumberFormat="1" applyFont="1" applyFill="1" applyBorder="1" applyAlignment="1" applyProtection="1">
      <alignment vertical="center"/>
      <protection/>
    </xf>
    <xf numFmtId="3" fontId="2" fillId="34" borderId="29" xfId="0" applyNumberFormat="1" applyFont="1" applyFill="1" applyBorder="1" applyAlignment="1" applyProtection="1">
      <alignment/>
      <protection locked="0"/>
    </xf>
    <xf numFmtId="4" fontId="2" fillId="34" borderId="31" xfId="0" applyNumberFormat="1" applyFont="1" applyFill="1" applyBorder="1" applyAlignment="1" applyProtection="1">
      <alignment/>
      <protection locked="0"/>
    </xf>
    <xf numFmtId="4" fontId="3" fillId="33" borderId="22" xfId="0" applyNumberFormat="1" applyFont="1" applyFill="1" applyBorder="1" applyAlignment="1" applyProtection="1">
      <alignment vertical="center"/>
      <protection locked="0"/>
    </xf>
    <xf numFmtId="4" fontId="3" fillId="33" borderId="24" xfId="0" applyNumberFormat="1" applyFont="1" applyFill="1" applyBorder="1" applyAlignment="1" applyProtection="1">
      <alignment vertical="center"/>
      <protection locked="0"/>
    </xf>
    <xf numFmtId="3" fontId="2" fillId="34" borderId="29" xfId="0" applyNumberFormat="1" applyFont="1" applyFill="1" applyBorder="1" applyAlignment="1" applyProtection="1">
      <alignment vertical="center"/>
      <protection locked="0"/>
    </xf>
    <xf numFmtId="4" fontId="2" fillId="34" borderId="31" xfId="0" applyNumberFormat="1" applyFont="1" applyFill="1" applyBorder="1" applyAlignment="1" applyProtection="1">
      <alignment vertical="center"/>
      <protection locked="0"/>
    </xf>
    <xf numFmtId="3" fontId="3" fillId="33" borderId="17" xfId="0" applyNumberFormat="1" applyFont="1" applyFill="1" applyBorder="1" applyAlignment="1" applyProtection="1">
      <alignment/>
      <protection hidden="1"/>
    </xf>
    <xf numFmtId="3" fontId="3" fillId="33" borderId="16" xfId="0" applyNumberFormat="1" applyFont="1" applyFill="1" applyBorder="1" applyAlignment="1" applyProtection="1">
      <alignment vertical="center" wrapText="1"/>
      <protection locked="0"/>
    </xf>
    <xf numFmtId="0" fontId="2" fillId="33" borderId="10" xfId="0" applyFont="1" applyFill="1" applyBorder="1" applyAlignment="1" applyProtection="1">
      <alignment vertical="center"/>
      <protection locked="0"/>
    </xf>
    <xf numFmtId="0" fontId="57" fillId="0" borderId="0" xfId="0" applyFont="1" applyAlignment="1">
      <alignment/>
    </xf>
    <xf numFmtId="0" fontId="10" fillId="0" borderId="0" xfId="0" applyFont="1" applyAlignment="1">
      <alignment/>
    </xf>
    <xf numFmtId="0" fontId="10" fillId="0" borderId="41" xfId="0" applyFont="1" applyBorder="1" applyAlignment="1">
      <alignment/>
    </xf>
    <xf numFmtId="0" fontId="10" fillId="0" borderId="42" xfId="0" applyFont="1" applyBorder="1" applyAlignment="1">
      <alignment vertical="center" wrapText="1"/>
    </xf>
    <xf numFmtId="0" fontId="10" fillId="0" borderId="10" xfId="0" applyFont="1" applyBorder="1" applyAlignment="1">
      <alignment vertical="center" wrapText="1"/>
    </xf>
    <xf numFmtId="0" fontId="10" fillId="0" borderId="43" xfId="0" applyFont="1" applyBorder="1" applyAlignment="1">
      <alignment vertical="center" wrapText="1"/>
    </xf>
    <xf numFmtId="0" fontId="10" fillId="0" borderId="0" xfId="0" applyFont="1" applyAlignment="1">
      <alignment vertical="center" wrapText="1"/>
    </xf>
    <xf numFmtId="0" fontId="10" fillId="0" borderId="44" xfId="0" applyFont="1" applyBorder="1" applyAlignment="1">
      <alignment vertical="center" wrapText="1"/>
    </xf>
    <xf numFmtId="3" fontId="10" fillId="0" borderId="45" xfId="0" applyNumberFormat="1" applyFont="1" applyBorder="1" applyAlignment="1">
      <alignment/>
    </xf>
    <xf numFmtId="3" fontId="10" fillId="0" borderId="45" xfId="0" applyNumberFormat="1" applyFont="1" applyBorder="1" applyAlignment="1" quotePrefix="1">
      <alignment/>
    </xf>
    <xf numFmtId="3" fontId="10" fillId="0" borderId="46" xfId="0" applyNumberFormat="1" applyFont="1" applyBorder="1" applyAlignment="1">
      <alignment/>
    </xf>
    <xf numFmtId="3" fontId="3" fillId="33" borderId="17" xfId="0" applyNumberFormat="1" applyFont="1" applyFill="1" applyBorder="1" applyAlignment="1" applyProtection="1">
      <alignment horizontal="right" vertical="center" wrapText="1"/>
      <protection locked="0"/>
    </xf>
    <xf numFmtId="0" fontId="8" fillId="33" borderId="0" xfId="0" applyFont="1" applyFill="1" applyAlignment="1" applyProtection="1">
      <alignment horizontal="center" vertical="center" wrapText="1"/>
      <protection/>
    </xf>
    <xf numFmtId="0" fontId="2" fillId="33" borderId="47" xfId="0" applyFont="1" applyFill="1" applyBorder="1" applyAlignment="1" applyProtection="1">
      <alignment vertical="center" wrapText="1"/>
      <protection locked="0"/>
    </xf>
    <xf numFmtId="0" fontId="0" fillId="33" borderId="48" xfId="0" applyFill="1" applyBorder="1" applyAlignment="1" applyProtection="1">
      <alignment vertical="center" wrapText="1"/>
      <protection locked="0"/>
    </xf>
    <xf numFmtId="49" fontId="3" fillId="33" borderId="49" xfId="0" applyNumberFormat="1" applyFont="1" applyFill="1" applyBorder="1" applyAlignment="1" applyProtection="1">
      <alignment horizontal="left" vertical="center" wrapText="1"/>
      <protection/>
    </xf>
    <xf numFmtId="49" fontId="3" fillId="33" borderId="50" xfId="0" applyNumberFormat="1" applyFont="1" applyFill="1" applyBorder="1" applyAlignment="1" applyProtection="1">
      <alignment horizontal="left" vertical="center" wrapText="1"/>
      <protection/>
    </xf>
    <xf numFmtId="0" fontId="10" fillId="35" borderId="51" xfId="0" applyFont="1" applyFill="1" applyBorder="1" applyAlignment="1">
      <alignment horizontal="center"/>
    </xf>
    <xf numFmtId="0" fontId="11" fillId="33" borderId="51" xfId="0" applyFont="1" applyFill="1" applyBorder="1" applyAlignment="1" applyProtection="1">
      <alignment horizontal="center" vertical="center" wrapText="1"/>
      <protection/>
    </xf>
    <xf numFmtId="0" fontId="11" fillId="33" borderId="52" xfId="0" applyFont="1" applyFill="1" applyBorder="1" applyAlignment="1" applyProtection="1">
      <alignment horizontal="center" vertical="center" wrapText="1"/>
      <protection/>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Normal 3" xfId="44"/>
    <cellStyle name="Normal 4"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57150</xdr:rowOff>
    </xdr:from>
    <xdr:to>
      <xdr:col>11</xdr:col>
      <xdr:colOff>0</xdr:colOff>
      <xdr:row>28</xdr:row>
      <xdr:rowOff>0</xdr:rowOff>
    </xdr:to>
    <xdr:sp>
      <xdr:nvSpPr>
        <xdr:cNvPr id="1" name="Text Box 1"/>
        <xdr:cNvSpPr txBox="1">
          <a:spLocks noChangeArrowheads="1"/>
        </xdr:cNvSpPr>
      </xdr:nvSpPr>
      <xdr:spPr>
        <a:xfrm>
          <a:off x="1085850" y="219075"/>
          <a:ext cx="5619750" cy="431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Navodilo za izpolnitev obrazca: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Calibri"/>
              <a:ea typeface="Calibri"/>
              <a:cs typeface="Calibri"/>
            </a:rPr>
            <a:t>Obrazec, ki ga je pripravilo ministrstvo, je obvezni del finančnega načrta zavoda za leto 2014. V tem obrazcu šole, zavodi načrtujejo prihodke in odhodke po denarnem toku.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Calibri"/>
              <a:ea typeface="Calibri"/>
              <a:cs typeface="Calibri"/>
            </a:rPr>
            <a:t>Podatke o finančnem načrtu prihodkov in odhodkov po denarnem toku za leto 2014 vpisujete v dva stolpca. V stolpec 4 vpišite prihodke, ki jih boste prejeli od MIZŠ v letu 2014 na podlagi sklepa o financiranju  dejavnosti v letu 2014 ter odhodke, ki jih boste krili z omenjenimi prihodki.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V stolpec 5 vpišite načrtovane prihodke iz občinskih proračunov, prispevke staršev, morebitne druge prihodke od MIZŠ, kot so sredstva za projekte, delovanje učbeniških skladov ipd., prihodke  od prodaje blaga in storitev na trgu in drugo. V stolpcu 5 načrtujete odhodke, ki se krijejo s prihodki, ki ste jih vpisali v ta stolpec.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Na koncu preglednice se izpiše načrtovani presežek prihodkov nad odhodki oziroma načrtovani presežek odhodkov nad prihodki. V primeru presežka odhodkov vas prosimo, da vpišete vire financiranja presežka odhodkov ter višino odhodkov, ki se krije iz posameznega vira.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Pojasnilo glede prikazovanja vrednosti začasno zadržanih izplačil iz decembra 2013 (plačilo ste prejeli dne 3. 1. 2014): ta sredstva vključite v stolpec 5, vrstico 7400  Transferni prihodki za tekočo porabo od Ministrstva za izobraževanje, znanost in šport. Ker pa bodo v tem polju načrtovani še drugi prihodki in vrednost zadržanih izplačil ne bo razvidna, vas prosimo, da njihovo vrednost informativno navedete v polju na dnu preglednice.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125"/>
  <sheetViews>
    <sheetView tabSelected="1" zoomScale="80" zoomScaleNormal="80" zoomScalePageLayoutView="0" workbookViewId="0" topLeftCell="A1">
      <pane xSplit="2" ySplit="6" topLeftCell="C48" activePane="bottomRight" state="frozen"/>
      <selection pane="topLeft" activeCell="A1" sqref="A1"/>
      <selection pane="topRight" activeCell="C1" sqref="C1"/>
      <selection pane="bottomLeft" activeCell="A8" sqref="A8"/>
      <selection pane="bottomRight" activeCell="E71" sqref="E71"/>
    </sheetView>
  </sheetViews>
  <sheetFormatPr defaultColWidth="9.140625" defaultRowHeight="12.75"/>
  <cols>
    <col min="1" max="1" width="8.421875" style="12" customWidth="1"/>
    <col min="2" max="2" width="54.57421875" style="16" customWidth="1"/>
    <col min="3" max="4" width="13.57421875" style="13" customWidth="1"/>
    <col min="5" max="6" width="15.7109375" style="13" customWidth="1"/>
    <col min="7" max="7" width="11.28125" style="13" customWidth="1"/>
    <col min="8" max="8" width="9.140625" style="13" customWidth="1"/>
    <col min="9" max="16384" width="9.140625" style="13" customWidth="1"/>
  </cols>
  <sheetData>
    <row r="1" ht="16.5">
      <c r="B1" s="5" t="s">
        <v>3</v>
      </c>
    </row>
    <row r="2" spans="2:7" s="14" customFormat="1" ht="33.75" customHeight="1">
      <c r="B2" s="188" t="s">
        <v>162</v>
      </c>
      <c r="C2" s="189"/>
      <c r="D2" s="30"/>
      <c r="E2" s="30"/>
      <c r="F2" s="30"/>
      <c r="G2" s="15"/>
    </row>
    <row r="3" spans="1:7" s="14" customFormat="1" ht="16.5">
      <c r="A3" s="5"/>
      <c r="B3" s="5"/>
      <c r="C3" s="15"/>
      <c r="D3" s="15"/>
      <c r="E3" s="15"/>
      <c r="F3" s="15"/>
      <c r="G3" s="15"/>
    </row>
    <row r="4" spans="1:7" ht="31.5" customHeight="1">
      <c r="A4" s="187" t="s">
        <v>149</v>
      </c>
      <c r="B4" s="187"/>
      <c r="C4" s="187"/>
      <c r="D4" s="187"/>
      <c r="E4" s="187"/>
      <c r="G4" s="17"/>
    </row>
    <row r="5" spans="4:6" ht="16.5">
      <c r="D5" s="18"/>
      <c r="E5" s="18"/>
      <c r="F5" s="18" t="s">
        <v>137</v>
      </c>
    </row>
    <row r="6" spans="1:7" s="141" customFormat="1" ht="54.75" customHeight="1">
      <c r="A6" s="142" t="s">
        <v>4</v>
      </c>
      <c r="B6" s="143" t="s">
        <v>119</v>
      </c>
      <c r="C6" s="144" t="s">
        <v>58</v>
      </c>
      <c r="D6" s="143" t="s">
        <v>154</v>
      </c>
      <c r="E6" s="144" t="s">
        <v>147</v>
      </c>
      <c r="F6" s="143" t="s">
        <v>148</v>
      </c>
      <c r="G6" s="145" t="s">
        <v>159</v>
      </c>
    </row>
    <row r="7" spans="1:7" s="19" customFormat="1" ht="16.5">
      <c r="A7" s="71" t="s">
        <v>140</v>
      </c>
      <c r="B7" s="72" t="s">
        <v>141</v>
      </c>
      <c r="C7" s="73" t="s">
        <v>142</v>
      </c>
      <c r="D7" s="72" t="s">
        <v>56</v>
      </c>
      <c r="E7" s="73" t="s">
        <v>143</v>
      </c>
      <c r="F7" s="72" t="s">
        <v>144</v>
      </c>
      <c r="G7" s="74" t="s">
        <v>150</v>
      </c>
    </row>
    <row r="8" spans="1:7" s="20" customFormat="1" ht="26.25" customHeight="1">
      <c r="A8" s="31">
        <v>7</v>
      </c>
      <c r="B8" s="38" t="s">
        <v>59</v>
      </c>
      <c r="C8" s="45">
        <f>+C9+C34</f>
        <v>2426361</v>
      </c>
      <c r="D8" s="54">
        <f>+D9+D34</f>
        <v>1780035.63</v>
      </c>
      <c r="E8" s="45">
        <f>+E9+E34</f>
        <v>444054</v>
      </c>
      <c r="F8" s="54">
        <f>+F9+F34</f>
        <v>2224089.63</v>
      </c>
      <c r="G8" s="62">
        <f>+F8/C8*100</f>
        <v>91.66359127928614</v>
      </c>
    </row>
    <row r="9" spans="1:7" s="14" customFormat="1" ht="26.25" customHeight="1">
      <c r="A9" s="129"/>
      <c r="B9" s="130" t="s">
        <v>112</v>
      </c>
      <c r="C9" s="131">
        <f>+C10+C23</f>
        <v>2407262</v>
      </c>
      <c r="D9" s="132">
        <f>+D10+D23</f>
        <v>1780035.63</v>
      </c>
      <c r="E9" s="131">
        <f>+E10+E23</f>
        <v>424666</v>
      </c>
      <c r="F9" s="132">
        <f>+F10+F23</f>
        <v>2204701.63</v>
      </c>
      <c r="G9" s="133">
        <f aca="true" t="shared" si="0" ref="G9:G72">+F9/C9*100</f>
        <v>91.58544562245406</v>
      </c>
    </row>
    <row r="10" spans="1:7" s="14" customFormat="1" ht="26.25" customHeight="1">
      <c r="A10" s="117"/>
      <c r="B10" s="118" t="s">
        <v>113</v>
      </c>
      <c r="C10" s="139">
        <f>+C11+C14+C18+C19+C20+C21</f>
        <v>2128568</v>
      </c>
      <c r="D10" s="140">
        <f>+D11+D14+D18+D19+D20+D21</f>
        <v>1780035.63</v>
      </c>
      <c r="E10" s="139">
        <f>+E11+E14+E18+E19+E20+E21</f>
        <v>137200</v>
      </c>
      <c r="F10" s="140">
        <f>+F11+F14+F18+F19+F20+F21</f>
        <v>1917235.63</v>
      </c>
      <c r="G10" s="121">
        <f t="shared" si="0"/>
        <v>90.07161763213578</v>
      </c>
    </row>
    <row r="11" spans="1:7" s="2" customFormat="1" ht="24.75" customHeight="1">
      <c r="A11" s="134"/>
      <c r="B11" s="135" t="s">
        <v>60</v>
      </c>
      <c r="C11" s="136">
        <f>+C12+C13</f>
        <v>1967374</v>
      </c>
      <c r="D11" s="137">
        <f>+D12</f>
        <v>1780035.63</v>
      </c>
      <c r="E11" s="136">
        <f>+E12+E13</f>
        <v>0</v>
      </c>
      <c r="F11" s="137">
        <f>+F12+F13</f>
        <v>1780035.63</v>
      </c>
      <c r="G11" s="138">
        <f t="shared" si="0"/>
        <v>90.47774495342522</v>
      </c>
    </row>
    <row r="12" spans="1:7" s="2" customFormat="1" ht="39" customHeight="1">
      <c r="A12" s="34">
        <v>7400</v>
      </c>
      <c r="B12" s="41" t="s">
        <v>161</v>
      </c>
      <c r="C12" s="157">
        <v>1967374</v>
      </c>
      <c r="D12" s="186">
        <v>1780035.63</v>
      </c>
      <c r="E12" s="47"/>
      <c r="F12" s="60">
        <f>+D12+E12</f>
        <v>1780035.63</v>
      </c>
      <c r="G12" s="65">
        <f t="shared" si="0"/>
        <v>90.47774495342522</v>
      </c>
    </row>
    <row r="13" spans="1:7" s="2" customFormat="1" ht="34.5" customHeight="1">
      <c r="A13" s="34">
        <v>7400</v>
      </c>
      <c r="B13" s="41" t="s">
        <v>114</v>
      </c>
      <c r="C13" s="47">
        <v>0</v>
      </c>
      <c r="D13" s="137"/>
      <c r="E13" s="47"/>
      <c r="F13" s="60">
        <f>+D13+E13</f>
        <v>0</v>
      </c>
      <c r="G13" s="65" t="e">
        <f t="shared" si="0"/>
        <v>#DIV/0!</v>
      </c>
    </row>
    <row r="14" spans="1:7" s="2" customFormat="1" ht="24.75" customHeight="1">
      <c r="A14" s="33"/>
      <c r="B14" s="40" t="s">
        <v>61</v>
      </c>
      <c r="C14" s="46">
        <f>+C15+C16</f>
        <v>161194</v>
      </c>
      <c r="D14" s="55"/>
      <c r="E14" s="46">
        <f>+E15+E16</f>
        <v>137200</v>
      </c>
      <c r="F14" s="55">
        <f>+F15+F16</f>
        <v>137200</v>
      </c>
      <c r="G14" s="64">
        <f t="shared" si="0"/>
        <v>85.11483057682048</v>
      </c>
    </row>
    <row r="15" spans="1:7" s="2" customFormat="1" ht="24.75" customHeight="1">
      <c r="A15" s="34">
        <v>7401</v>
      </c>
      <c r="B15" s="41" t="s">
        <v>115</v>
      </c>
      <c r="C15" s="47">
        <v>161194</v>
      </c>
      <c r="D15" s="137"/>
      <c r="E15" s="47">
        <v>137200</v>
      </c>
      <c r="F15" s="60">
        <f>+D15+E15</f>
        <v>137200</v>
      </c>
      <c r="G15" s="65">
        <f t="shared" si="0"/>
        <v>85.11483057682048</v>
      </c>
    </row>
    <row r="16" spans="1:7" s="2" customFormat="1" ht="24.75" customHeight="1">
      <c r="A16" s="34">
        <v>7401</v>
      </c>
      <c r="B16" s="41" t="s">
        <v>116</v>
      </c>
      <c r="C16" s="47">
        <v>0</v>
      </c>
      <c r="D16" s="137"/>
      <c r="E16" s="47">
        <v>0</v>
      </c>
      <c r="F16" s="60">
        <f>+D16+E16</f>
        <v>0</v>
      </c>
      <c r="G16" s="65" t="e">
        <f t="shared" si="0"/>
        <v>#DIV/0!</v>
      </c>
    </row>
    <row r="17" spans="1:7" s="2" customFormat="1" ht="13.5" customHeight="1">
      <c r="A17" s="34"/>
      <c r="B17" s="41"/>
      <c r="C17" s="48"/>
      <c r="D17" s="137"/>
      <c r="E17" s="48"/>
      <c r="F17" s="61"/>
      <c r="G17" s="65"/>
    </row>
    <row r="18" spans="1:7" s="2" customFormat="1" ht="24.75" customHeight="1">
      <c r="A18" s="34">
        <v>7402</v>
      </c>
      <c r="B18" s="41" t="s">
        <v>62</v>
      </c>
      <c r="C18" s="47">
        <v>0</v>
      </c>
      <c r="D18" s="137"/>
      <c r="E18" s="47">
        <v>0</v>
      </c>
      <c r="F18" s="60">
        <f>+D18+E18</f>
        <v>0</v>
      </c>
      <c r="G18" s="65" t="e">
        <f t="shared" si="0"/>
        <v>#DIV/0!</v>
      </c>
    </row>
    <row r="19" spans="1:7" s="2" customFormat="1" ht="29.25" customHeight="1">
      <c r="A19" s="34" t="s">
        <v>6</v>
      </c>
      <c r="B19" s="41" t="s">
        <v>117</v>
      </c>
      <c r="C19" s="47">
        <v>0</v>
      </c>
      <c r="D19" s="137"/>
      <c r="E19" s="47">
        <v>0</v>
      </c>
      <c r="F19" s="60">
        <f>+D19+E19</f>
        <v>0</v>
      </c>
      <c r="G19" s="65" t="e">
        <f t="shared" si="0"/>
        <v>#DIV/0!</v>
      </c>
    </row>
    <row r="20" spans="1:7" s="2" customFormat="1" ht="24.75" customHeight="1">
      <c r="A20" s="34" t="s">
        <v>63</v>
      </c>
      <c r="B20" s="41" t="s">
        <v>64</v>
      </c>
      <c r="C20" s="47">
        <v>0</v>
      </c>
      <c r="D20" s="137"/>
      <c r="E20" s="47">
        <v>0</v>
      </c>
      <c r="F20" s="60">
        <f>+D20+E20</f>
        <v>0</v>
      </c>
      <c r="G20" s="65" t="e">
        <f t="shared" si="0"/>
        <v>#DIV/0!</v>
      </c>
    </row>
    <row r="21" spans="1:7" s="2" customFormat="1" ht="29.25" customHeight="1">
      <c r="A21" s="34">
        <v>741</v>
      </c>
      <c r="B21" s="41" t="s">
        <v>65</v>
      </c>
      <c r="C21" s="47">
        <v>0</v>
      </c>
      <c r="D21" s="137"/>
      <c r="E21" s="47">
        <v>0</v>
      </c>
      <c r="F21" s="60">
        <f>+D21+E21</f>
        <v>0</v>
      </c>
      <c r="G21" s="65" t="e">
        <f t="shared" si="0"/>
        <v>#DIV/0!</v>
      </c>
    </row>
    <row r="22" spans="1:7" s="5" customFormat="1" ht="16.5">
      <c r="A22" s="80"/>
      <c r="B22" s="42"/>
      <c r="C22" s="124"/>
      <c r="D22" s="125"/>
      <c r="E22" s="124"/>
      <c r="F22" s="125"/>
      <c r="G22" s="67"/>
    </row>
    <row r="23" spans="1:7" s="5" customFormat="1" ht="39.75" customHeight="1">
      <c r="A23" s="126" t="s">
        <v>7</v>
      </c>
      <c r="B23" s="94" t="s">
        <v>118</v>
      </c>
      <c r="C23" s="95">
        <f>+SUM(C24:C32)</f>
        <v>278694</v>
      </c>
      <c r="D23" s="96"/>
      <c r="E23" s="95">
        <f>+SUM(E24:E32)</f>
        <v>287466</v>
      </c>
      <c r="F23" s="96">
        <f>+SUM(F24:F32)</f>
        <v>287466</v>
      </c>
      <c r="G23" s="97">
        <f t="shared" si="0"/>
        <v>103.14753816013263</v>
      </c>
    </row>
    <row r="24" spans="1:7" s="2" customFormat="1" ht="29.25" customHeight="1">
      <c r="A24" s="36" t="s">
        <v>66</v>
      </c>
      <c r="B24" s="41" t="s">
        <v>67</v>
      </c>
      <c r="C24" s="49">
        <v>255962</v>
      </c>
      <c r="D24" s="137"/>
      <c r="E24" s="49">
        <v>261820</v>
      </c>
      <c r="F24" s="164">
        <f aca="true" t="shared" si="1" ref="F24:F32">+D24+E24</f>
        <v>261820</v>
      </c>
      <c r="G24" s="65">
        <f t="shared" si="0"/>
        <v>102.28862096717481</v>
      </c>
    </row>
    <row r="25" spans="1:7" s="2" customFormat="1" ht="21" customHeight="1">
      <c r="A25" s="36" t="s">
        <v>68</v>
      </c>
      <c r="B25" s="41" t="s">
        <v>69</v>
      </c>
      <c r="C25" s="49">
        <v>243</v>
      </c>
      <c r="D25" s="137"/>
      <c r="E25" s="49">
        <v>502</v>
      </c>
      <c r="F25" s="164">
        <f t="shared" si="1"/>
        <v>502</v>
      </c>
      <c r="G25" s="65">
        <f t="shared" si="0"/>
        <v>206.58436213991772</v>
      </c>
    </row>
    <row r="26" spans="1:7" s="2" customFormat="1" ht="33">
      <c r="A26" s="36" t="s">
        <v>70</v>
      </c>
      <c r="B26" s="41" t="s">
        <v>71</v>
      </c>
      <c r="C26" s="49">
        <v>0</v>
      </c>
      <c r="D26" s="137"/>
      <c r="E26" s="49">
        <v>0</v>
      </c>
      <c r="F26" s="164">
        <f t="shared" si="1"/>
        <v>0</v>
      </c>
      <c r="G26" s="65" t="e">
        <f t="shared" si="0"/>
        <v>#DIV/0!</v>
      </c>
    </row>
    <row r="27" spans="1:7" s="2" customFormat="1" ht="16.5">
      <c r="A27" s="36" t="s">
        <v>72</v>
      </c>
      <c r="B27" s="41" t="s">
        <v>73</v>
      </c>
      <c r="C27" s="49">
        <v>14081</v>
      </c>
      <c r="D27" s="137"/>
      <c r="E27" s="49">
        <v>16644</v>
      </c>
      <c r="F27" s="164">
        <f t="shared" si="1"/>
        <v>16644</v>
      </c>
      <c r="G27" s="65">
        <f t="shared" si="0"/>
        <v>118.2018322562318</v>
      </c>
    </row>
    <row r="28" spans="1:7" s="2" customFormat="1" ht="16.5">
      <c r="A28" s="36">
        <v>72</v>
      </c>
      <c r="B28" s="41" t="s">
        <v>74</v>
      </c>
      <c r="C28" s="49"/>
      <c r="D28" s="137"/>
      <c r="E28" s="49">
        <v>0</v>
      </c>
      <c r="F28" s="164">
        <f t="shared" si="1"/>
        <v>0</v>
      </c>
      <c r="G28" s="65" t="e">
        <f t="shared" si="0"/>
        <v>#DIV/0!</v>
      </c>
    </row>
    <row r="29" spans="1:7" s="2" customFormat="1" ht="16.5">
      <c r="A29" s="36">
        <v>730</v>
      </c>
      <c r="B29" s="41" t="s">
        <v>75</v>
      </c>
      <c r="C29" s="49">
        <v>8408</v>
      </c>
      <c r="D29" s="137"/>
      <c r="E29" s="49">
        <v>8500</v>
      </c>
      <c r="F29" s="164">
        <f t="shared" si="1"/>
        <v>8500</v>
      </c>
      <c r="G29" s="65">
        <f t="shared" si="0"/>
        <v>101.09419600380589</v>
      </c>
    </row>
    <row r="30" spans="1:7" s="2" customFormat="1" ht="16.5">
      <c r="A30" s="36">
        <v>731</v>
      </c>
      <c r="B30" s="41" t="s">
        <v>76</v>
      </c>
      <c r="C30" s="49">
        <v>0</v>
      </c>
      <c r="D30" s="137"/>
      <c r="E30" s="49">
        <v>0</v>
      </c>
      <c r="F30" s="164">
        <f t="shared" si="1"/>
        <v>0</v>
      </c>
      <c r="G30" s="65" t="e">
        <f t="shared" si="0"/>
        <v>#DIV/0!</v>
      </c>
    </row>
    <row r="31" spans="1:7" s="2" customFormat="1" ht="16.5">
      <c r="A31" s="36">
        <v>786</v>
      </c>
      <c r="B31" s="41" t="s">
        <v>77</v>
      </c>
      <c r="C31" s="49">
        <v>0</v>
      </c>
      <c r="D31" s="137"/>
      <c r="E31" s="49">
        <v>0</v>
      </c>
      <c r="F31" s="164">
        <f t="shared" si="1"/>
        <v>0</v>
      </c>
      <c r="G31" s="65" t="e">
        <f t="shared" si="0"/>
        <v>#DIV/0!</v>
      </c>
    </row>
    <row r="32" spans="1:7" s="2" customFormat="1" ht="16.5">
      <c r="A32" s="36">
        <v>787</v>
      </c>
      <c r="B32" s="41" t="s">
        <v>78</v>
      </c>
      <c r="C32" s="49">
        <v>0</v>
      </c>
      <c r="D32" s="137"/>
      <c r="E32" s="49">
        <v>0</v>
      </c>
      <c r="F32" s="164">
        <f t="shared" si="1"/>
        <v>0</v>
      </c>
      <c r="G32" s="65" t="e">
        <f t="shared" si="0"/>
        <v>#DIV/0!</v>
      </c>
    </row>
    <row r="33" spans="1:7" s="5" customFormat="1" ht="16.5">
      <c r="A33" s="127"/>
      <c r="B33" s="128"/>
      <c r="C33" s="107"/>
      <c r="D33" s="108"/>
      <c r="E33" s="107"/>
      <c r="F33" s="108"/>
      <c r="G33" s="109"/>
    </row>
    <row r="34" spans="1:7" s="5" customFormat="1" ht="16.5">
      <c r="A34" s="81"/>
      <c r="B34" s="82" t="s">
        <v>79</v>
      </c>
      <c r="C34" s="85">
        <f>+SUM(C35:C39)</f>
        <v>19099</v>
      </c>
      <c r="D34" s="84"/>
      <c r="E34" s="85">
        <f>+SUM(E35:E39)</f>
        <v>19388</v>
      </c>
      <c r="F34" s="84">
        <f>+SUM(F35:F39)</f>
        <v>19388</v>
      </c>
      <c r="G34" s="86">
        <f t="shared" si="0"/>
        <v>101.51316822870307</v>
      </c>
    </row>
    <row r="35" spans="1:7" s="2" customFormat="1" ht="16.5">
      <c r="A35" s="36" t="s">
        <v>66</v>
      </c>
      <c r="B35" s="41" t="s">
        <v>80</v>
      </c>
      <c r="C35" s="49">
        <v>3109</v>
      </c>
      <c r="D35" s="137"/>
      <c r="E35" s="49">
        <v>3180</v>
      </c>
      <c r="F35" s="164">
        <f>+D35+E35</f>
        <v>3180</v>
      </c>
      <c r="G35" s="65">
        <f t="shared" si="0"/>
        <v>102.2836925056288</v>
      </c>
    </row>
    <row r="36" spans="1:7" s="2" customFormat="1" ht="16.5">
      <c r="A36" s="36" t="s">
        <v>68</v>
      </c>
      <c r="B36" s="41" t="s">
        <v>69</v>
      </c>
      <c r="C36" s="49">
        <v>3</v>
      </c>
      <c r="D36" s="137"/>
      <c r="E36" s="49">
        <v>6</v>
      </c>
      <c r="F36" s="164">
        <f>+D36+E36</f>
        <v>6</v>
      </c>
      <c r="G36" s="65">
        <f t="shared" si="0"/>
        <v>200</v>
      </c>
    </row>
    <row r="37" spans="1:7" s="2" customFormat="1" ht="16.5">
      <c r="A37" s="36" t="s">
        <v>81</v>
      </c>
      <c r="B37" s="41" t="s">
        <v>82</v>
      </c>
      <c r="C37" s="49">
        <v>15816</v>
      </c>
      <c r="D37" s="137"/>
      <c r="E37" s="49">
        <v>16000</v>
      </c>
      <c r="F37" s="164">
        <f>+D37+E37</f>
        <v>16000</v>
      </c>
      <c r="G37" s="65">
        <f t="shared" si="0"/>
        <v>101.16337885685383</v>
      </c>
    </row>
    <row r="38" spans="1:7" s="2" customFormat="1" ht="33">
      <c r="A38" s="36" t="s">
        <v>83</v>
      </c>
      <c r="B38" s="41" t="s">
        <v>84</v>
      </c>
      <c r="C38" s="49">
        <v>0</v>
      </c>
      <c r="D38" s="137"/>
      <c r="E38" s="49">
        <v>0</v>
      </c>
      <c r="F38" s="164">
        <f>+D38+E38</f>
        <v>0</v>
      </c>
      <c r="G38" s="65" t="e">
        <f t="shared" si="0"/>
        <v>#DIV/0!</v>
      </c>
    </row>
    <row r="39" spans="1:7" s="2" customFormat="1" ht="16.5">
      <c r="A39" s="36" t="s">
        <v>72</v>
      </c>
      <c r="B39" s="41" t="s">
        <v>85</v>
      </c>
      <c r="C39" s="49">
        <v>171</v>
      </c>
      <c r="D39" s="137"/>
      <c r="E39" s="49">
        <v>202</v>
      </c>
      <c r="F39" s="164">
        <f>+D39+E39</f>
        <v>202</v>
      </c>
      <c r="G39" s="65">
        <f t="shared" si="0"/>
        <v>118.12865497076024</v>
      </c>
    </row>
    <row r="40" spans="1:7" s="5" customFormat="1" ht="16.5">
      <c r="A40" s="122"/>
      <c r="B40" s="123"/>
      <c r="C40" s="107"/>
      <c r="D40" s="108"/>
      <c r="E40" s="107"/>
      <c r="F40" s="108"/>
      <c r="G40" s="109"/>
    </row>
    <row r="41" spans="1:7" s="20" customFormat="1" ht="26.25" customHeight="1">
      <c r="A41" s="31"/>
      <c r="B41" s="38" t="s">
        <v>86</v>
      </c>
      <c r="C41" s="52">
        <f>+C43+C98</f>
        <v>2459302.729</v>
      </c>
      <c r="D41" s="58">
        <f>+D43+D98</f>
        <v>1780036.04</v>
      </c>
      <c r="E41" s="52">
        <f>+E43+E98</f>
        <v>444053.8</v>
      </c>
      <c r="F41" s="58">
        <f>+F43+F98</f>
        <v>2224089.84</v>
      </c>
      <c r="G41" s="62">
        <f t="shared" si="0"/>
        <v>90.43578953390411</v>
      </c>
    </row>
    <row r="42" spans="1:7" s="5" customFormat="1" ht="16.5">
      <c r="A42" s="113"/>
      <c r="B42" s="114"/>
      <c r="C42" s="11"/>
      <c r="D42" s="115"/>
      <c r="E42" s="11"/>
      <c r="F42" s="115"/>
      <c r="G42" s="116"/>
    </row>
    <row r="43" spans="1:7" s="14" customFormat="1" ht="26.25" customHeight="1">
      <c r="A43" s="117"/>
      <c r="B43" s="118" t="s">
        <v>87</v>
      </c>
      <c r="C43" s="119">
        <f>+C44+C61+C68+SUM(C87:C92)+C94</f>
        <v>2430496.729</v>
      </c>
      <c r="D43" s="120">
        <f>+D44+D61+D68+SUM(D87:D92)+D94</f>
        <v>1780036.04</v>
      </c>
      <c r="E43" s="119">
        <f>+E44+E61+E68+SUM(E87:E92)+E94</f>
        <v>424665.8</v>
      </c>
      <c r="F43" s="120">
        <f>+F44+F61+F68+SUM(F87:F92)+F94</f>
        <v>2204701.84</v>
      </c>
      <c r="G43" s="121">
        <f t="shared" si="0"/>
        <v>90.70992829137026</v>
      </c>
    </row>
    <row r="44" spans="1:7" s="14" customFormat="1" ht="26.25" customHeight="1">
      <c r="A44" s="81"/>
      <c r="B44" s="82" t="s">
        <v>88</v>
      </c>
      <c r="C44" s="85">
        <f>+C45+C46+C47+SUM(C52:C54)+C55</f>
        <v>1626241.599</v>
      </c>
      <c r="D44" s="84">
        <f>+D45+D46+D47+SUM(D52:D54)+D55</f>
        <v>1496756</v>
      </c>
      <c r="E44" s="85">
        <f>+E45+E46+E47+SUM(E52:E54)+E55</f>
        <v>40666.8</v>
      </c>
      <c r="F44" s="84">
        <f>+F45+F46+F47+SUM(F52:F54)+F55</f>
        <v>1537422.8</v>
      </c>
      <c r="G44" s="86">
        <f t="shared" si="0"/>
        <v>94.53840074841182</v>
      </c>
    </row>
    <row r="45" spans="1:7" s="2" customFormat="1" ht="16.5">
      <c r="A45" s="36" t="s">
        <v>89</v>
      </c>
      <c r="B45" s="41" t="s">
        <v>90</v>
      </c>
      <c r="C45" s="49">
        <v>1391177</v>
      </c>
      <c r="D45" s="59">
        <v>1351176</v>
      </c>
      <c r="E45" s="49">
        <v>23492</v>
      </c>
      <c r="F45" s="164">
        <f>+D45+E45</f>
        <v>1374668</v>
      </c>
      <c r="G45" s="65">
        <f t="shared" si="0"/>
        <v>98.81330700550684</v>
      </c>
    </row>
    <row r="46" spans="1:7" s="2" customFormat="1" ht="16.5">
      <c r="A46" s="112" t="s">
        <v>91</v>
      </c>
      <c r="B46" s="99" t="s">
        <v>92</v>
      </c>
      <c r="C46" s="111">
        <v>60234</v>
      </c>
      <c r="D46" s="10">
        <v>27573</v>
      </c>
      <c r="E46" s="111">
        <v>1727</v>
      </c>
      <c r="F46" s="165">
        <f>+D46+E46</f>
        <v>29300</v>
      </c>
      <c r="G46" s="102">
        <f t="shared" si="0"/>
        <v>48.64362320284225</v>
      </c>
    </row>
    <row r="47" spans="1:7" s="5" customFormat="1" ht="16.5">
      <c r="A47" s="110" t="s">
        <v>93</v>
      </c>
      <c r="B47" s="94" t="s">
        <v>94</v>
      </c>
      <c r="C47" s="103">
        <f>+SUM(C48:C50)</f>
        <v>94562</v>
      </c>
      <c r="D47" s="104">
        <f>+SUM(D48:D50)</f>
        <v>83826</v>
      </c>
      <c r="E47" s="103">
        <f>+SUM(E48:E50)</f>
        <v>5247.8</v>
      </c>
      <c r="F47" s="104">
        <f>+SUM(F48:F50)</f>
        <v>89073.8</v>
      </c>
      <c r="G47" s="97">
        <f t="shared" si="0"/>
        <v>94.19618874389289</v>
      </c>
    </row>
    <row r="48" spans="1:7" s="2" customFormat="1" ht="16.5">
      <c r="A48" s="35" t="s">
        <v>8</v>
      </c>
      <c r="B48" s="41" t="s">
        <v>9</v>
      </c>
      <c r="C48" s="49">
        <v>49872</v>
      </c>
      <c r="D48" s="59">
        <v>44945</v>
      </c>
      <c r="E48" s="49">
        <v>2779.8</v>
      </c>
      <c r="F48" s="164">
        <f aca="true" t="shared" si="2" ref="F48:F66">+D48+E48</f>
        <v>47724.8</v>
      </c>
      <c r="G48" s="65">
        <f t="shared" si="0"/>
        <v>95.69457811998717</v>
      </c>
    </row>
    <row r="49" spans="1:7" s="2" customFormat="1" ht="16.5">
      <c r="A49" s="35" t="s">
        <v>10</v>
      </c>
      <c r="B49" s="41" t="s">
        <v>11</v>
      </c>
      <c r="C49" s="49">
        <v>44690</v>
      </c>
      <c r="D49" s="59">
        <v>38881</v>
      </c>
      <c r="E49" s="49">
        <v>2468</v>
      </c>
      <c r="F49" s="164">
        <f t="shared" si="2"/>
        <v>41349</v>
      </c>
      <c r="G49" s="65">
        <f t="shared" si="0"/>
        <v>92.52405459834415</v>
      </c>
    </row>
    <row r="50" spans="1:7" s="2" customFormat="1" ht="33">
      <c r="A50" s="35" t="s">
        <v>120</v>
      </c>
      <c r="B50" s="41" t="s">
        <v>5</v>
      </c>
      <c r="C50" s="49">
        <v>0</v>
      </c>
      <c r="D50" s="59"/>
      <c r="E50" s="49"/>
      <c r="F50" s="164">
        <f t="shared" si="2"/>
        <v>0</v>
      </c>
      <c r="G50" s="65" t="e">
        <f t="shared" si="0"/>
        <v>#DIV/0!</v>
      </c>
    </row>
    <row r="51" spans="1:7" s="5" customFormat="1" ht="11.25" customHeight="1">
      <c r="A51" s="35"/>
      <c r="B51" s="41"/>
      <c r="C51" s="50"/>
      <c r="D51" s="56"/>
      <c r="E51" s="50"/>
      <c r="F51" s="56"/>
      <c r="G51" s="66"/>
    </row>
    <row r="52" spans="1:7" s="2" customFormat="1" ht="16.5">
      <c r="A52" s="36" t="s">
        <v>95</v>
      </c>
      <c r="B52" s="41" t="s">
        <v>96</v>
      </c>
      <c r="C52" s="49">
        <v>53204</v>
      </c>
      <c r="D52" s="59">
        <v>30236</v>
      </c>
      <c r="E52" s="49">
        <v>8000</v>
      </c>
      <c r="F52" s="164">
        <f t="shared" si="2"/>
        <v>38236</v>
      </c>
      <c r="G52" s="65">
        <f t="shared" si="0"/>
        <v>71.86677693406511</v>
      </c>
    </row>
    <row r="53" spans="1:7" s="2" customFormat="1" ht="16.5">
      <c r="A53" s="36" t="s">
        <v>97</v>
      </c>
      <c r="B53" s="41" t="s">
        <v>98</v>
      </c>
      <c r="C53" s="49">
        <v>2772</v>
      </c>
      <c r="D53" s="59">
        <v>0</v>
      </c>
      <c r="E53" s="49">
        <v>2200</v>
      </c>
      <c r="F53" s="164">
        <f t="shared" si="2"/>
        <v>2200</v>
      </c>
      <c r="G53" s="65">
        <f t="shared" si="0"/>
        <v>79.36507936507937</v>
      </c>
    </row>
    <row r="54" spans="1:7" s="2" customFormat="1" ht="16.5">
      <c r="A54" s="112" t="s">
        <v>99</v>
      </c>
      <c r="B54" s="99" t="s">
        <v>100</v>
      </c>
      <c r="C54" s="111">
        <v>0</v>
      </c>
      <c r="D54" s="10">
        <v>0</v>
      </c>
      <c r="E54" s="111">
        <v>0</v>
      </c>
      <c r="F54" s="165">
        <f t="shared" si="2"/>
        <v>0</v>
      </c>
      <c r="G54" s="102" t="e">
        <f t="shared" si="0"/>
        <v>#DIV/0!</v>
      </c>
    </row>
    <row r="55" spans="1:7" s="5" customFormat="1" ht="16.5">
      <c r="A55" s="110" t="s">
        <v>101</v>
      </c>
      <c r="B55" s="94" t="s">
        <v>102</v>
      </c>
      <c r="C55" s="103">
        <f>+SUM(C56:C60)</f>
        <v>24292.599000000002</v>
      </c>
      <c r="D55" s="104">
        <f>+SUM(D56:D60)</f>
        <v>3945</v>
      </c>
      <c r="E55" s="103">
        <f>+SUM(E56:E60)</f>
        <v>0</v>
      </c>
      <c r="F55" s="104">
        <f>+SUM(F56:F60)</f>
        <v>3945</v>
      </c>
      <c r="G55" s="97">
        <f t="shared" si="0"/>
        <v>16.239513935911095</v>
      </c>
    </row>
    <row r="56" spans="1:7" s="2" customFormat="1" ht="16.5">
      <c r="A56" s="35">
        <v>400901</v>
      </c>
      <c r="B56" s="41" t="s">
        <v>12</v>
      </c>
      <c r="C56" s="49">
        <v>21417</v>
      </c>
      <c r="D56" s="59">
        <v>0</v>
      </c>
      <c r="E56" s="49">
        <v>0</v>
      </c>
      <c r="F56" s="164">
        <f t="shared" si="2"/>
        <v>0</v>
      </c>
      <c r="G56" s="65">
        <f t="shared" si="0"/>
        <v>0</v>
      </c>
    </row>
    <row r="57" spans="1:7" s="2" customFormat="1" ht="16.5">
      <c r="A57" s="35" t="s">
        <v>13</v>
      </c>
      <c r="B57" s="41" t="s">
        <v>14</v>
      </c>
      <c r="C57" s="49"/>
      <c r="D57" s="59">
        <v>0</v>
      </c>
      <c r="E57" s="49">
        <v>0</v>
      </c>
      <c r="F57" s="164">
        <f t="shared" si="2"/>
        <v>0</v>
      </c>
      <c r="G57" s="65" t="e">
        <f t="shared" si="0"/>
        <v>#DIV/0!</v>
      </c>
    </row>
    <row r="58" spans="1:7" s="2" customFormat="1" ht="16.5">
      <c r="A58" s="35" t="s">
        <v>15</v>
      </c>
      <c r="B58" s="41" t="s">
        <v>16</v>
      </c>
      <c r="C58" s="49">
        <v>1711.739</v>
      </c>
      <c r="D58" s="59">
        <v>2945</v>
      </c>
      <c r="E58" s="49"/>
      <c r="F58" s="164">
        <f t="shared" si="2"/>
        <v>2945</v>
      </c>
      <c r="G58" s="65">
        <f t="shared" si="0"/>
        <v>172.0472572045154</v>
      </c>
    </row>
    <row r="59" spans="1:7" s="2" customFormat="1" ht="16.5">
      <c r="A59" s="35" t="s">
        <v>17</v>
      </c>
      <c r="B59" s="41" t="s">
        <v>18</v>
      </c>
      <c r="C59" s="49">
        <v>0</v>
      </c>
      <c r="D59" s="59">
        <v>0</v>
      </c>
      <c r="E59" s="49"/>
      <c r="F59" s="164">
        <f t="shared" si="2"/>
        <v>0</v>
      </c>
      <c r="G59" s="65" t="e">
        <f t="shared" si="0"/>
        <v>#DIV/0!</v>
      </c>
    </row>
    <row r="60" spans="1:7" s="2" customFormat="1" ht="16.5">
      <c r="A60" s="98" t="s">
        <v>19</v>
      </c>
      <c r="B60" s="99" t="s">
        <v>5</v>
      </c>
      <c r="C60" s="111">
        <v>1163.86</v>
      </c>
      <c r="D60" s="10">
        <v>1000</v>
      </c>
      <c r="E60" s="111"/>
      <c r="F60" s="165">
        <f t="shared" si="2"/>
        <v>1000</v>
      </c>
      <c r="G60" s="102">
        <f t="shared" si="0"/>
        <v>85.92098706029935</v>
      </c>
    </row>
    <row r="61" spans="1:7" s="14" customFormat="1" ht="26.25" customHeight="1">
      <c r="A61" s="81"/>
      <c r="B61" s="82" t="s">
        <v>103</v>
      </c>
      <c r="C61" s="85">
        <f>+SUM(C62:C66)</f>
        <v>252088</v>
      </c>
      <c r="D61" s="84">
        <f>+SUM(D62:D66)</f>
        <v>216185.55</v>
      </c>
      <c r="E61" s="85">
        <f>+SUM(E62:E66)</f>
        <v>9082</v>
      </c>
      <c r="F61" s="84">
        <f>+SUM(F62:F66)</f>
        <v>225267.55</v>
      </c>
      <c r="G61" s="86">
        <f t="shared" si="0"/>
        <v>89.36067960394783</v>
      </c>
    </row>
    <row r="62" spans="1:7" s="2" customFormat="1" ht="16.5">
      <c r="A62" s="36" t="s">
        <v>145</v>
      </c>
      <c r="B62" s="41" t="s">
        <v>146</v>
      </c>
      <c r="C62" s="49">
        <v>128848</v>
      </c>
      <c r="D62" s="59">
        <v>121576</v>
      </c>
      <c r="E62" s="49">
        <v>4949</v>
      </c>
      <c r="F62" s="164">
        <f t="shared" si="2"/>
        <v>126525</v>
      </c>
      <c r="G62" s="65">
        <f t="shared" si="0"/>
        <v>98.1971004594561</v>
      </c>
    </row>
    <row r="63" spans="1:7" s="2" customFormat="1" ht="16.5">
      <c r="A63" s="36" t="s">
        <v>104</v>
      </c>
      <c r="B63" s="41" t="s">
        <v>105</v>
      </c>
      <c r="C63" s="49">
        <v>103224</v>
      </c>
      <c r="D63" s="59">
        <v>85025.74</v>
      </c>
      <c r="E63" s="49">
        <v>3800</v>
      </c>
      <c r="F63" s="164">
        <f t="shared" si="2"/>
        <v>88825.74</v>
      </c>
      <c r="G63" s="65">
        <f t="shared" si="0"/>
        <v>86.0514415252267</v>
      </c>
    </row>
    <row r="64" spans="1:7" s="2" customFormat="1" ht="16.5">
      <c r="A64" s="36" t="s">
        <v>106</v>
      </c>
      <c r="B64" s="41" t="s">
        <v>107</v>
      </c>
      <c r="C64" s="49">
        <v>948</v>
      </c>
      <c r="D64" s="59">
        <v>777.68</v>
      </c>
      <c r="E64" s="49">
        <v>30</v>
      </c>
      <c r="F64" s="164">
        <f t="shared" si="2"/>
        <v>807.68</v>
      </c>
      <c r="G64" s="65">
        <f t="shared" si="0"/>
        <v>85.19831223628691</v>
      </c>
    </row>
    <row r="65" spans="1:7" s="2" customFormat="1" ht="16.5">
      <c r="A65" s="36" t="s">
        <v>108</v>
      </c>
      <c r="B65" s="41" t="s">
        <v>109</v>
      </c>
      <c r="C65" s="49">
        <v>1456</v>
      </c>
      <c r="D65" s="59">
        <v>1296.13</v>
      </c>
      <c r="E65" s="49">
        <v>3</v>
      </c>
      <c r="F65" s="164">
        <f t="shared" si="2"/>
        <v>1299.13</v>
      </c>
      <c r="G65" s="65">
        <f t="shared" si="0"/>
        <v>89.22596153846155</v>
      </c>
    </row>
    <row r="66" spans="1:7" s="2" customFormat="1" ht="33">
      <c r="A66" s="36" t="s">
        <v>110</v>
      </c>
      <c r="B66" s="41" t="s">
        <v>111</v>
      </c>
      <c r="C66" s="49">
        <v>17612</v>
      </c>
      <c r="D66" s="59">
        <v>7510</v>
      </c>
      <c r="E66" s="49">
        <v>300</v>
      </c>
      <c r="F66" s="164">
        <f t="shared" si="2"/>
        <v>7810</v>
      </c>
      <c r="G66" s="65">
        <f t="shared" si="0"/>
        <v>44.34476493300023</v>
      </c>
    </row>
    <row r="67" spans="1:7" s="5" customFormat="1" ht="16.5">
      <c r="A67" s="98"/>
      <c r="B67" s="99"/>
      <c r="C67" s="107"/>
      <c r="D67" s="108"/>
      <c r="E67" s="107"/>
      <c r="F67" s="108"/>
      <c r="G67" s="109"/>
    </row>
    <row r="68" spans="1:7" s="14" customFormat="1" ht="26.25" customHeight="1">
      <c r="A68" s="81"/>
      <c r="B68" s="82" t="s">
        <v>156</v>
      </c>
      <c r="C68" s="85">
        <f>+SUM(C69:C76)+C77</f>
        <v>493436.13</v>
      </c>
      <c r="D68" s="84">
        <f>+SUM(D69:D76)+D77</f>
        <v>67094.49</v>
      </c>
      <c r="E68" s="85">
        <f>+SUM(E69:E76)+E77</f>
        <v>374917</v>
      </c>
      <c r="F68" s="166">
        <f>+SUM(F69:F76)+F77</f>
        <v>442011.49</v>
      </c>
      <c r="G68" s="167">
        <f t="shared" si="0"/>
        <v>89.5782580817501</v>
      </c>
    </row>
    <row r="69" spans="1:7" s="2" customFormat="1" ht="16.5">
      <c r="A69" s="35" t="s">
        <v>20</v>
      </c>
      <c r="B69" s="41" t="s">
        <v>21</v>
      </c>
      <c r="C69" s="47">
        <v>199605</v>
      </c>
      <c r="D69" s="60">
        <v>30000</v>
      </c>
      <c r="E69" s="47">
        <v>148741</v>
      </c>
      <c r="F69" s="60">
        <f aca="true" t="shared" si="3" ref="F69:F76">+D69+E69</f>
        <v>178741</v>
      </c>
      <c r="G69" s="168">
        <f t="shared" si="0"/>
        <v>89.5473560281556</v>
      </c>
    </row>
    <row r="70" spans="1:7" s="2" customFormat="1" ht="16.5">
      <c r="A70" s="35" t="s">
        <v>22</v>
      </c>
      <c r="B70" s="41" t="s">
        <v>23</v>
      </c>
      <c r="C70" s="47">
        <v>87332</v>
      </c>
      <c r="D70" s="60">
        <v>9000</v>
      </c>
      <c r="E70" s="47">
        <v>73060</v>
      </c>
      <c r="F70" s="60">
        <f t="shared" si="3"/>
        <v>82060</v>
      </c>
      <c r="G70" s="168">
        <f t="shared" si="0"/>
        <v>93.96326661475747</v>
      </c>
    </row>
    <row r="71" spans="1:7" s="2" customFormat="1" ht="16.5">
      <c r="A71" s="35" t="s">
        <v>24</v>
      </c>
      <c r="B71" s="41" t="s">
        <v>25</v>
      </c>
      <c r="C71" s="47">
        <v>108424</v>
      </c>
      <c r="D71" s="60">
        <v>5000</v>
      </c>
      <c r="E71" s="47">
        <v>97800</v>
      </c>
      <c r="F71" s="60">
        <f t="shared" si="3"/>
        <v>102800</v>
      </c>
      <c r="G71" s="168">
        <f t="shared" si="0"/>
        <v>94.81295654098723</v>
      </c>
    </row>
    <row r="72" spans="1:7" s="2" customFormat="1" ht="16.5">
      <c r="A72" s="35" t="s">
        <v>26</v>
      </c>
      <c r="B72" s="41" t="s">
        <v>27</v>
      </c>
      <c r="C72" s="47">
        <v>24032</v>
      </c>
      <c r="D72" s="60"/>
      <c r="E72" s="47">
        <v>22816</v>
      </c>
      <c r="F72" s="60">
        <f t="shared" si="3"/>
        <v>22816</v>
      </c>
      <c r="G72" s="168">
        <f t="shared" si="0"/>
        <v>94.94007989347537</v>
      </c>
    </row>
    <row r="73" spans="1:7" s="2" customFormat="1" ht="16.5">
      <c r="A73" s="35" t="s">
        <v>28</v>
      </c>
      <c r="B73" s="41" t="s">
        <v>29</v>
      </c>
      <c r="C73" s="47">
        <v>3243</v>
      </c>
      <c r="D73" s="60">
        <v>3000</v>
      </c>
      <c r="E73" s="47"/>
      <c r="F73" s="60">
        <f t="shared" si="3"/>
        <v>3000</v>
      </c>
      <c r="G73" s="168">
        <f aca="true" t="shared" si="4" ref="G73:G110">+F73/C73*100</f>
        <v>92.50693802035153</v>
      </c>
    </row>
    <row r="74" spans="1:7" s="2" customFormat="1" ht="16.5">
      <c r="A74" s="35" t="s">
        <v>30</v>
      </c>
      <c r="B74" s="41" t="s">
        <v>31</v>
      </c>
      <c r="C74" s="47">
        <v>38872</v>
      </c>
      <c r="D74" s="60">
        <v>364</v>
      </c>
      <c r="E74" s="47">
        <v>30000</v>
      </c>
      <c r="F74" s="60">
        <f t="shared" si="3"/>
        <v>30364</v>
      </c>
      <c r="G74" s="168">
        <f t="shared" si="4"/>
        <v>78.11278040749126</v>
      </c>
    </row>
    <row r="75" spans="1:7" s="2" customFormat="1" ht="16.5">
      <c r="A75" s="35">
        <v>4026</v>
      </c>
      <c r="B75" s="41" t="s">
        <v>32</v>
      </c>
      <c r="C75" s="47">
        <v>6168</v>
      </c>
      <c r="D75" s="60">
        <v>8000</v>
      </c>
      <c r="E75" s="47"/>
      <c r="F75" s="60">
        <f t="shared" si="3"/>
        <v>8000</v>
      </c>
      <c r="G75" s="168">
        <f t="shared" si="4"/>
        <v>129.70168612191958</v>
      </c>
    </row>
    <row r="76" spans="1:7" s="2" customFormat="1" ht="16.5">
      <c r="A76" s="98">
        <v>4027</v>
      </c>
      <c r="B76" s="99" t="s">
        <v>33</v>
      </c>
      <c r="C76" s="105">
        <v>565</v>
      </c>
      <c r="D76" s="106">
        <v>0</v>
      </c>
      <c r="E76" s="105"/>
      <c r="F76" s="106">
        <f t="shared" si="3"/>
        <v>0</v>
      </c>
      <c r="G76" s="169">
        <f t="shared" si="4"/>
        <v>0</v>
      </c>
    </row>
    <row r="77" spans="1:7" s="5" customFormat="1" ht="16.5">
      <c r="A77" s="93" t="s">
        <v>34</v>
      </c>
      <c r="B77" s="94" t="s">
        <v>35</v>
      </c>
      <c r="C77" s="103">
        <f>+SUM(C78:C85)</f>
        <v>25195.13</v>
      </c>
      <c r="D77" s="104">
        <f>+SUM(D78:D85)</f>
        <v>11730.49</v>
      </c>
      <c r="E77" s="103">
        <f>+SUM(E78:E85)</f>
        <v>2500</v>
      </c>
      <c r="F77" s="170">
        <f>+SUM(F78:F85)</f>
        <v>14230.49</v>
      </c>
      <c r="G77" s="171">
        <f t="shared" si="4"/>
        <v>56.48111361203534</v>
      </c>
    </row>
    <row r="78" spans="1:7" s="5" customFormat="1" ht="16.5">
      <c r="A78" s="35" t="s">
        <v>36</v>
      </c>
      <c r="B78" s="43" t="s">
        <v>37</v>
      </c>
      <c r="C78" s="47">
        <v>0</v>
      </c>
      <c r="D78" s="60">
        <v>0</v>
      </c>
      <c r="E78" s="47">
        <v>0</v>
      </c>
      <c r="F78" s="60">
        <f aca="true" t="shared" si="5" ref="F78:F85">+D78+E78</f>
        <v>0</v>
      </c>
      <c r="G78" s="168" t="e">
        <f t="shared" si="4"/>
        <v>#DIV/0!</v>
      </c>
    </row>
    <row r="79" spans="1:7" s="5" customFormat="1" ht="16.5">
      <c r="A79" s="35" t="s">
        <v>38</v>
      </c>
      <c r="B79" s="43" t="s">
        <v>39</v>
      </c>
      <c r="C79" s="47">
        <v>3236.61</v>
      </c>
      <c r="D79" s="60">
        <v>1730.49</v>
      </c>
      <c r="E79" s="47">
        <v>1500</v>
      </c>
      <c r="F79" s="60">
        <f t="shared" si="5"/>
        <v>3230.49</v>
      </c>
      <c r="G79" s="168">
        <f t="shared" si="4"/>
        <v>99.81091327036621</v>
      </c>
    </row>
    <row r="80" spans="1:7" s="5" customFormat="1" ht="16.5">
      <c r="A80" s="35" t="s">
        <v>40</v>
      </c>
      <c r="B80" s="43" t="s">
        <v>41</v>
      </c>
      <c r="C80" s="47">
        <v>5141.35</v>
      </c>
      <c r="D80" s="60"/>
      <c r="E80" s="47">
        <v>1000</v>
      </c>
      <c r="F80" s="60">
        <f t="shared" si="5"/>
        <v>1000</v>
      </c>
      <c r="G80" s="168">
        <f t="shared" si="4"/>
        <v>19.450144417322296</v>
      </c>
    </row>
    <row r="81" spans="1:7" s="5" customFormat="1" ht="16.5">
      <c r="A81" s="35" t="s">
        <v>42</v>
      </c>
      <c r="B81" s="43" t="s">
        <v>43</v>
      </c>
      <c r="C81" s="47">
        <v>7765.15</v>
      </c>
      <c r="D81" s="60">
        <v>7700</v>
      </c>
      <c r="E81" s="47"/>
      <c r="F81" s="60">
        <f t="shared" si="5"/>
        <v>7700</v>
      </c>
      <c r="G81" s="168">
        <f t="shared" si="4"/>
        <v>99.16099495824292</v>
      </c>
    </row>
    <row r="82" spans="1:7" s="2" customFormat="1" ht="16.5">
      <c r="A82" s="35" t="s">
        <v>44</v>
      </c>
      <c r="B82" s="43" t="s">
        <v>45</v>
      </c>
      <c r="C82" s="47">
        <v>0</v>
      </c>
      <c r="D82" s="60">
        <v>0</v>
      </c>
      <c r="E82" s="47"/>
      <c r="F82" s="60">
        <f t="shared" si="5"/>
        <v>0</v>
      </c>
      <c r="G82" s="168" t="e">
        <f t="shared" si="4"/>
        <v>#DIV/0!</v>
      </c>
    </row>
    <row r="83" spans="1:7" s="2" customFormat="1" ht="16.5">
      <c r="A83" s="35" t="s">
        <v>46</v>
      </c>
      <c r="B83" s="43" t="s">
        <v>47</v>
      </c>
      <c r="C83" s="47">
        <v>6568.3</v>
      </c>
      <c r="D83" s="60">
        <v>0</v>
      </c>
      <c r="E83" s="47">
        <v>0</v>
      </c>
      <c r="F83" s="60">
        <f t="shared" si="5"/>
        <v>0</v>
      </c>
      <c r="G83" s="168">
        <f t="shared" si="4"/>
        <v>0</v>
      </c>
    </row>
    <row r="84" spans="1:7" s="2" customFormat="1" ht="16.5">
      <c r="A84" s="35" t="s">
        <v>48</v>
      </c>
      <c r="B84" s="43" t="s">
        <v>49</v>
      </c>
      <c r="C84" s="47">
        <v>1110.72</v>
      </c>
      <c r="D84" s="60">
        <v>1000</v>
      </c>
      <c r="E84" s="47"/>
      <c r="F84" s="60">
        <f t="shared" si="5"/>
        <v>1000</v>
      </c>
      <c r="G84" s="168">
        <f t="shared" si="4"/>
        <v>90.03169115528667</v>
      </c>
    </row>
    <row r="85" spans="1:7" s="2" customFormat="1" ht="33">
      <c r="A85" s="35" t="s">
        <v>50</v>
      </c>
      <c r="B85" s="43" t="s">
        <v>51</v>
      </c>
      <c r="C85" s="47">
        <v>1373</v>
      </c>
      <c r="D85" s="60">
        <v>1300</v>
      </c>
      <c r="E85" s="47"/>
      <c r="F85" s="60">
        <f t="shared" si="5"/>
        <v>1300</v>
      </c>
      <c r="G85" s="168">
        <f t="shared" si="4"/>
        <v>94.68317552804079</v>
      </c>
    </row>
    <row r="86" spans="1:7" s="2" customFormat="1" ht="16.5">
      <c r="A86" s="35"/>
      <c r="B86" s="43"/>
      <c r="C86" s="48"/>
      <c r="D86" s="61"/>
      <c r="E86" s="48"/>
      <c r="F86" s="60"/>
      <c r="G86" s="168"/>
    </row>
    <row r="87" spans="1:7" s="2" customFormat="1" ht="16.5">
      <c r="A87" s="35">
        <v>403</v>
      </c>
      <c r="B87" s="43" t="s">
        <v>121</v>
      </c>
      <c r="C87" s="47"/>
      <c r="D87" s="60">
        <v>0</v>
      </c>
      <c r="E87" s="47">
        <v>0</v>
      </c>
      <c r="F87" s="60">
        <f aca="true" t="shared" si="6" ref="F87:F92">+D87+E87</f>
        <v>0</v>
      </c>
      <c r="G87" s="168" t="e">
        <f t="shared" si="4"/>
        <v>#DIV/0!</v>
      </c>
    </row>
    <row r="88" spans="1:7" s="2" customFormat="1" ht="16.5">
      <c r="A88" s="35">
        <v>404</v>
      </c>
      <c r="B88" s="43" t="s">
        <v>122</v>
      </c>
      <c r="C88" s="47"/>
      <c r="D88" s="60">
        <v>0</v>
      </c>
      <c r="E88" s="47">
        <v>0</v>
      </c>
      <c r="F88" s="60">
        <f t="shared" si="6"/>
        <v>0</v>
      </c>
      <c r="G88" s="168" t="e">
        <f t="shared" si="4"/>
        <v>#DIV/0!</v>
      </c>
    </row>
    <row r="89" spans="1:7" s="2" customFormat="1" ht="16.5">
      <c r="A89" s="35">
        <v>410</v>
      </c>
      <c r="B89" s="43" t="s">
        <v>123</v>
      </c>
      <c r="C89" s="47"/>
      <c r="D89" s="55"/>
      <c r="E89" s="47">
        <v>0</v>
      </c>
      <c r="F89" s="60">
        <f t="shared" si="6"/>
        <v>0</v>
      </c>
      <c r="G89" s="168" t="e">
        <f t="shared" si="4"/>
        <v>#DIV/0!</v>
      </c>
    </row>
    <row r="90" spans="1:7" s="2" customFormat="1" ht="16.5">
      <c r="A90" s="35">
        <v>411</v>
      </c>
      <c r="B90" s="43" t="s">
        <v>124</v>
      </c>
      <c r="C90" s="47"/>
      <c r="D90" s="55"/>
      <c r="E90" s="47">
        <v>0</v>
      </c>
      <c r="F90" s="60">
        <f t="shared" si="6"/>
        <v>0</v>
      </c>
      <c r="G90" s="168" t="e">
        <f t="shared" si="4"/>
        <v>#DIV/0!</v>
      </c>
    </row>
    <row r="91" spans="1:7" s="2" customFormat="1" ht="16.5">
      <c r="A91" s="35">
        <v>412</v>
      </c>
      <c r="B91" s="43" t="s">
        <v>125</v>
      </c>
      <c r="C91" s="47"/>
      <c r="D91" s="55"/>
      <c r="E91" s="47">
        <v>0</v>
      </c>
      <c r="F91" s="60">
        <f t="shared" si="6"/>
        <v>0</v>
      </c>
      <c r="G91" s="168" t="e">
        <f t="shared" si="4"/>
        <v>#DIV/0!</v>
      </c>
    </row>
    <row r="92" spans="1:7" s="2" customFormat="1" ht="16.5">
      <c r="A92" s="35">
        <v>413</v>
      </c>
      <c r="B92" s="43" t="s">
        <v>126</v>
      </c>
      <c r="C92" s="47"/>
      <c r="D92" s="55"/>
      <c r="E92" s="47">
        <v>0</v>
      </c>
      <c r="F92" s="60">
        <f t="shared" si="6"/>
        <v>0</v>
      </c>
      <c r="G92" s="168" t="e">
        <f t="shared" si="4"/>
        <v>#DIV/0!</v>
      </c>
    </row>
    <row r="93" spans="1:7" s="2" customFormat="1" ht="16.5">
      <c r="A93" s="98"/>
      <c r="B93" s="88"/>
      <c r="C93" s="100"/>
      <c r="D93" s="101"/>
      <c r="E93" s="100"/>
      <c r="F93" s="101"/>
      <c r="G93" s="102"/>
    </row>
    <row r="94" spans="1:7" s="5" customFormat="1" ht="18.75" customHeight="1">
      <c r="A94" s="93" t="s">
        <v>52</v>
      </c>
      <c r="B94" s="94" t="s">
        <v>57</v>
      </c>
      <c r="C94" s="95">
        <f>+C95+C96</f>
        <v>58731</v>
      </c>
      <c r="D94" s="96"/>
      <c r="E94" s="95">
        <f>+E95+E96</f>
        <v>0</v>
      </c>
      <c r="F94" s="96">
        <f>+F95+F96</f>
        <v>0</v>
      </c>
      <c r="G94" s="97">
        <f t="shared" si="4"/>
        <v>0</v>
      </c>
    </row>
    <row r="95" spans="1:7" s="2" customFormat="1" ht="16.5">
      <c r="A95" s="35" t="s">
        <v>53</v>
      </c>
      <c r="B95" s="41" t="s">
        <v>54</v>
      </c>
      <c r="C95" s="47">
        <v>57321</v>
      </c>
      <c r="D95" s="137"/>
      <c r="E95" s="47">
        <v>0</v>
      </c>
      <c r="F95" s="61">
        <f>+D95+E95</f>
        <v>0</v>
      </c>
      <c r="G95" s="65">
        <f t="shared" si="4"/>
        <v>0</v>
      </c>
    </row>
    <row r="96" spans="1:7" s="2" customFormat="1" ht="16.5">
      <c r="A96" s="35" t="s">
        <v>52</v>
      </c>
      <c r="B96" s="41" t="s">
        <v>55</v>
      </c>
      <c r="C96" s="47">
        <v>1410</v>
      </c>
      <c r="D96" s="137"/>
      <c r="E96" s="47">
        <v>0</v>
      </c>
      <c r="F96" s="61">
        <f>+D96+E96</f>
        <v>0</v>
      </c>
      <c r="G96" s="65">
        <f t="shared" si="4"/>
        <v>0</v>
      </c>
    </row>
    <row r="97" spans="1:7" s="2" customFormat="1" ht="16.5">
      <c r="A97" s="98"/>
      <c r="B97" s="99"/>
      <c r="C97" s="105"/>
      <c r="D97" s="101"/>
      <c r="E97" s="100"/>
      <c r="F97" s="101"/>
      <c r="G97" s="102"/>
    </row>
    <row r="98" spans="1:7" s="2" customFormat="1" ht="33">
      <c r="A98" s="81"/>
      <c r="B98" s="82" t="s">
        <v>127</v>
      </c>
      <c r="C98" s="83">
        <f>+C99+C100+C101+C102</f>
        <v>28806</v>
      </c>
      <c r="D98" s="84"/>
      <c r="E98" s="85">
        <f>+E99+E100+E101+E102</f>
        <v>19388</v>
      </c>
      <c r="F98" s="84">
        <f>+F99+F100+F101+F102</f>
        <v>19388</v>
      </c>
      <c r="G98" s="86">
        <f t="shared" si="4"/>
        <v>67.30542248142748</v>
      </c>
    </row>
    <row r="99" spans="1:7" ht="32.25" customHeight="1">
      <c r="A99" s="34" t="s">
        <v>128</v>
      </c>
      <c r="B99" s="43" t="s">
        <v>131</v>
      </c>
      <c r="C99" s="29">
        <v>19753</v>
      </c>
      <c r="D99" s="137"/>
      <c r="E99" s="29">
        <v>8855</v>
      </c>
      <c r="F99" s="172">
        <f>+D99+E99</f>
        <v>8855</v>
      </c>
      <c r="G99" s="68">
        <f t="shared" si="4"/>
        <v>44.82863362527211</v>
      </c>
    </row>
    <row r="100" spans="1:7" ht="33" customHeight="1">
      <c r="A100" s="34" t="s">
        <v>129</v>
      </c>
      <c r="B100" s="43" t="s">
        <v>133</v>
      </c>
      <c r="C100" s="29">
        <v>3063</v>
      </c>
      <c r="D100" s="137"/>
      <c r="E100" s="29">
        <v>2271</v>
      </c>
      <c r="F100" s="172">
        <f>+D100+E100</f>
        <v>2271</v>
      </c>
      <c r="G100" s="68">
        <f t="shared" si="4"/>
        <v>74.14299706170421</v>
      </c>
    </row>
    <row r="101" spans="1:7" ht="34.5" customHeight="1">
      <c r="A101" s="34" t="s">
        <v>130</v>
      </c>
      <c r="B101" s="43" t="s">
        <v>132</v>
      </c>
      <c r="C101" s="29">
        <v>5990</v>
      </c>
      <c r="D101" s="137"/>
      <c r="E101" s="29">
        <v>8262</v>
      </c>
      <c r="F101" s="172">
        <f>+D101+E101</f>
        <v>8262</v>
      </c>
      <c r="G101" s="68">
        <f t="shared" si="4"/>
        <v>137.92988313856426</v>
      </c>
    </row>
    <row r="102" spans="1:7" ht="26.25" customHeight="1">
      <c r="A102" s="34" t="s">
        <v>134</v>
      </c>
      <c r="B102" s="41" t="s">
        <v>139</v>
      </c>
      <c r="C102" s="29">
        <v>0</v>
      </c>
      <c r="D102" s="137"/>
      <c r="E102" s="29">
        <v>0</v>
      </c>
      <c r="F102" s="172">
        <f>+D102+E102</f>
        <v>0</v>
      </c>
      <c r="G102" s="68" t="e">
        <f t="shared" si="4"/>
        <v>#DIV/0!</v>
      </c>
    </row>
    <row r="103" spans="1:7" ht="16.5">
      <c r="A103" s="87"/>
      <c r="B103" s="88"/>
      <c r="C103" s="89"/>
      <c r="D103" s="90"/>
      <c r="E103" s="91"/>
      <c r="F103" s="90"/>
      <c r="G103" s="92"/>
    </row>
    <row r="104" spans="1:7" s="20" customFormat="1" ht="36.75" customHeight="1">
      <c r="A104" s="75"/>
      <c r="B104" s="76" t="s">
        <v>138</v>
      </c>
      <c r="C104" s="77">
        <f>+C8-C41</f>
        <v>-32941.72899999982</v>
      </c>
      <c r="D104" s="78">
        <f>+D8-D41</f>
        <v>-0.4100000001490116</v>
      </c>
      <c r="E104" s="77">
        <f>+E8-E41</f>
        <v>0.20000000001164153</v>
      </c>
      <c r="F104" s="78">
        <f>+F8-F41</f>
        <v>-0.2099999999627471</v>
      </c>
      <c r="G104" s="79">
        <f t="shared" si="4"/>
        <v>0.0006374893071421608</v>
      </c>
    </row>
    <row r="105" spans="1:7" s="14" customFormat="1" ht="26.25" customHeight="1">
      <c r="A105" s="32"/>
      <c r="B105" s="39" t="s">
        <v>136</v>
      </c>
      <c r="C105" s="51">
        <f>+C9-C43</f>
        <v>-23234.728999999817</v>
      </c>
      <c r="D105" s="57">
        <f>+D9-D43</f>
        <v>-0.4100000001490116</v>
      </c>
      <c r="E105" s="51">
        <f>+E9-E43</f>
        <v>0.20000000001164153</v>
      </c>
      <c r="F105" s="57">
        <f>+F9-F43</f>
        <v>-0.2099999999627471</v>
      </c>
      <c r="G105" s="63">
        <f t="shared" si="4"/>
        <v>0.000903819450456034</v>
      </c>
    </row>
    <row r="106" spans="1:7" s="14" customFormat="1" ht="26.25" customHeight="1">
      <c r="A106" s="37"/>
      <c r="B106" s="44" t="s">
        <v>135</v>
      </c>
      <c r="C106" s="53">
        <f>+C34-C98</f>
        <v>-9707</v>
      </c>
      <c r="D106" s="70"/>
      <c r="E106" s="53">
        <f>+E34-E98</f>
        <v>0</v>
      </c>
      <c r="F106" s="70">
        <f>+F34-F98</f>
        <v>0</v>
      </c>
      <c r="G106" s="69">
        <f t="shared" si="4"/>
        <v>0</v>
      </c>
    </row>
    <row r="107" spans="1:7" s="20" customFormat="1" ht="36.75" customHeight="1">
      <c r="A107" s="148"/>
      <c r="B107" s="149" t="s">
        <v>152</v>
      </c>
      <c r="C107" s="78">
        <f>+SUM(C108:C110)</f>
        <v>0</v>
      </c>
      <c r="D107" s="78">
        <f>+SUM(D108:D110)</f>
        <v>0</v>
      </c>
      <c r="E107" s="77">
        <f>+SUM(E108:E110)</f>
        <v>0</v>
      </c>
      <c r="F107" s="78">
        <f>+SUM(F108:F110)</f>
        <v>0</v>
      </c>
      <c r="G107" s="79" t="e">
        <f>+F107/C107*100</f>
        <v>#DIV/0!</v>
      </c>
    </row>
    <row r="108" spans="1:7" s="150" customFormat="1" ht="24.75" customHeight="1">
      <c r="A108" s="151"/>
      <c r="B108" s="162" t="s">
        <v>165</v>
      </c>
      <c r="C108" s="158"/>
      <c r="D108" s="158"/>
      <c r="E108" s="159"/>
      <c r="F108" s="152">
        <f>+D108+E108</f>
        <v>0</v>
      </c>
      <c r="G108" s="153" t="e">
        <f t="shared" si="4"/>
        <v>#DIV/0!</v>
      </c>
    </row>
    <row r="109" spans="1:7" s="150" customFormat="1" ht="24.75" customHeight="1">
      <c r="A109" s="151"/>
      <c r="B109" s="162" t="s">
        <v>153</v>
      </c>
      <c r="C109" s="158"/>
      <c r="D109" s="158"/>
      <c r="E109" s="159"/>
      <c r="F109" s="152">
        <f>+D109+E109</f>
        <v>0</v>
      </c>
      <c r="G109" s="153" t="e">
        <f t="shared" si="4"/>
        <v>#DIV/0!</v>
      </c>
    </row>
    <row r="110" spans="1:7" s="150" customFormat="1" ht="24.75" customHeight="1">
      <c r="A110" s="154"/>
      <c r="B110" s="163" t="s">
        <v>153</v>
      </c>
      <c r="C110" s="160"/>
      <c r="D110" s="160"/>
      <c r="E110" s="161"/>
      <c r="F110" s="155">
        <f>+D110+E110</f>
        <v>0</v>
      </c>
      <c r="G110" s="156" t="e">
        <f t="shared" si="4"/>
        <v>#DIV/0!</v>
      </c>
    </row>
    <row r="111" spans="1:7" s="7" customFormat="1" ht="16.5">
      <c r="A111" s="22"/>
      <c r="B111" s="23"/>
      <c r="C111" s="24"/>
      <c r="D111" s="24"/>
      <c r="E111" s="24"/>
      <c r="F111" s="24"/>
      <c r="G111" s="25"/>
    </row>
    <row r="112" spans="1:6" s="7" customFormat="1" ht="49.5" customHeight="1">
      <c r="A112" s="147" t="s">
        <v>151</v>
      </c>
      <c r="B112" s="190" t="s">
        <v>160</v>
      </c>
      <c r="C112" s="191"/>
      <c r="E112" s="173">
        <v>3958</v>
      </c>
      <c r="F112" s="24"/>
    </row>
    <row r="113" spans="1:7" s="7" customFormat="1" ht="16.5">
      <c r="A113" s="22"/>
      <c r="B113" s="23"/>
      <c r="C113" s="24"/>
      <c r="D113" s="24"/>
      <c r="E113" s="24"/>
      <c r="F113" s="24"/>
      <c r="G113" s="25"/>
    </row>
    <row r="114" spans="1:11" s="5" customFormat="1" ht="20.25" customHeight="1">
      <c r="A114" s="3"/>
      <c r="B114" s="4" t="s">
        <v>2</v>
      </c>
      <c r="C114" s="2"/>
      <c r="D114" s="2"/>
      <c r="E114" s="2"/>
      <c r="F114" s="2"/>
      <c r="G114" s="1"/>
      <c r="I114" s="4"/>
      <c r="J114" s="4"/>
      <c r="K114" s="4"/>
    </row>
    <row r="115" spans="1:11" s="5" customFormat="1" ht="9.75" customHeight="1">
      <c r="A115" s="3"/>
      <c r="B115" s="4"/>
      <c r="C115" s="2"/>
      <c r="D115" s="2"/>
      <c r="E115" s="2"/>
      <c r="F115" s="2"/>
      <c r="G115" s="1"/>
      <c r="I115" s="4"/>
      <c r="J115" s="4"/>
      <c r="K115" s="4"/>
    </row>
    <row r="116" spans="1:11" s="5" customFormat="1" ht="19.5" customHeight="1">
      <c r="A116" s="3"/>
      <c r="B116" s="146">
        <v>41802</v>
      </c>
      <c r="C116" s="2"/>
      <c r="D116" s="2"/>
      <c r="E116" s="2"/>
      <c r="F116" s="2"/>
      <c r="G116" s="1"/>
      <c r="H116" s="4"/>
      <c r="I116" s="4"/>
      <c r="J116" s="4"/>
      <c r="K116" s="4"/>
    </row>
    <row r="117" spans="1:11" s="5" customFormat="1" ht="12" customHeight="1">
      <c r="A117" s="3"/>
      <c r="B117" s="7"/>
      <c r="C117" s="2"/>
      <c r="D117" s="2"/>
      <c r="E117" s="2"/>
      <c r="F117" s="2"/>
      <c r="G117" s="1"/>
      <c r="H117" s="4"/>
      <c r="I117" s="4"/>
      <c r="J117" s="4"/>
      <c r="K117" s="4"/>
    </row>
    <row r="118" spans="1:7" s="14" customFormat="1" ht="16.5">
      <c r="A118" s="4"/>
      <c r="B118" s="5" t="s">
        <v>0</v>
      </c>
      <c r="C118" s="5"/>
      <c r="D118" s="5"/>
      <c r="E118" s="5"/>
      <c r="F118" s="5"/>
      <c r="G118" s="5"/>
    </row>
    <row r="119" spans="1:7" s="14" customFormat="1" ht="10.5" customHeight="1">
      <c r="A119" s="3"/>
      <c r="B119" s="8"/>
      <c r="C119" s="5"/>
      <c r="D119" s="5"/>
      <c r="E119" s="5"/>
      <c r="F119" s="5"/>
      <c r="G119" s="5"/>
    </row>
    <row r="120" spans="1:7" s="14" customFormat="1" ht="20.25" customHeight="1">
      <c r="A120" s="3"/>
      <c r="B120" s="6" t="s">
        <v>163</v>
      </c>
      <c r="C120" s="5"/>
      <c r="D120" s="5" t="s">
        <v>155</v>
      </c>
      <c r="E120" s="174" t="s">
        <v>164</v>
      </c>
      <c r="F120" s="5"/>
      <c r="G120" s="5"/>
    </row>
    <row r="121" spans="1:7" ht="16.5">
      <c r="A121" s="21"/>
      <c r="B121" s="27"/>
      <c r="C121" s="14"/>
      <c r="D121" s="14"/>
      <c r="E121" s="14"/>
      <c r="F121" s="14"/>
      <c r="G121" s="14"/>
    </row>
    <row r="122" spans="1:7" ht="21.75" customHeight="1">
      <c r="A122" s="21"/>
      <c r="B122" s="4" t="s">
        <v>1</v>
      </c>
      <c r="C122" s="4"/>
      <c r="D122" s="4"/>
      <c r="E122" s="4"/>
      <c r="F122" s="4"/>
      <c r="G122" s="14"/>
    </row>
    <row r="123" spans="1:7" ht="11.25" customHeight="1">
      <c r="A123" s="21"/>
      <c r="B123" s="8"/>
      <c r="C123" s="14"/>
      <c r="D123" s="14"/>
      <c r="E123" s="14"/>
      <c r="F123" s="14"/>
      <c r="G123" s="14"/>
    </row>
    <row r="124" spans="1:2" ht="19.5" customHeight="1">
      <c r="A124" s="26"/>
      <c r="B124" s="9"/>
    </row>
    <row r="125" spans="1:2" ht="19.5" customHeight="1">
      <c r="A125" s="26"/>
      <c r="B125" s="28"/>
    </row>
  </sheetData>
  <sheetProtection password="CF3D" sheet="1"/>
  <mergeCells count="3">
    <mergeCell ref="A4:E4"/>
    <mergeCell ref="B2:C2"/>
    <mergeCell ref="B112:C112"/>
  </mergeCells>
  <printOptions/>
  <pageMargins left="0.7086614173228347" right="0.7086614173228347" top="0.7480314960629921" bottom="0.7480314960629921" header="0.31496062992125984" footer="0.31496062992125984"/>
  <pageSetup fitToHeight="7" fitToWidth="1" horizontalDpi="600" verticalDpi="600" orientation="portrait" paperSize="9" scale="67" r:id="rId1"/>
  <headerFooter>
    <oddFooter>&amp;C&amp;P</oddFooter>
  </headerFooter>
  <rowBreaks count="1" manualBreakCount="1">
    <brk id="124"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140625" defaultRowHeight="12.75"/>
  <sheetData/>
  <sheetProtection password="CF3D" sheet="1" objects="1" scenario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B2:O6"/>
  <sheetViews>
    <sheetView zoomScalePageLayoutView="0" workbookViewId="0" topLeftCell="A1">
      <selection activeCell="F6" sqref="F6"/>
    </sheetView>
  </sheetViews>
  <sheetFormatPr defaultColWidth="9.140625" defaultRowHeight="12.75"/>
  <cols>
    <col min="1" max="1" width="3.00390625" style="176" customWidth="1"/>
    <col min="2" max="2" width="26.140625" style="176" customWidth="1"/>
    <col min="3" max="3" width="20.140625" style="176" customWidth="1"/>
    <col min="4" max="4" width="21.57421875" style="176" customWidth="1"/>
    <col min="5" max="5" width="12.421875" style="176" customWidth="1"/>
    <col min="6" max="6" width="14.140625" style="176" customWidth="1"/>
    <col min="7" max="7" width="14.7109375" style="176" customWidth="1"/>
    <col min="8" max="8" width="14.140625" style="176" customWidth="1"/>
    <col min="9" max="9" width="16.7109375" style="176" customWidth="1"/>
    <col min="10" max="10" width="17.28125" style="176" customWidth="1"/>
    <col min="11" max="11" width="13.7109375" style="176" customWidth="1"/>
    <col min="12" max="12" width="9.140625" style="176" customWidth="1"/>
    <col min="13" max="13" width="16.7109375" style="176" customWidth="1"/>
    <col min="14" max="14" width="11.28125" style="176" customWidth="1"/>
    <col min="15" max="15" width="12.8515625" style="176" customWidth="1"/>
    <col min="16" max="16384" width="9.140625" style="176" customWidth="1"/>
  </cols>
  <sheetData>
    <row r="2" ht="13.5">
      <c r="B2" s="175" t="s">
        <v>158</v>
      </c>
    </row>
    <row r="4" spans="2:15" ht="13.5">
      <c r="B4" s="177"/>
      <c r="C4" s="192" t="s">
        <v>154</v>
      </c>
      <c r="D4" s="192"/>
      <c r="E4" s="192"/>
      <c r="F4" s="192"/>
      <c r="G4" s="192"/>
      <c r="H4" s="192"/>
      <c r="I4" s="192"/>
      <c r="J4" s="192"/>
      <c r="K4" s="193" t="s">
        <v>148</v>
      </c>
      <c r="L4" s="193"/>
      <c r="M4" s="193"/>
      <c r="N4" s="193"/>
      <c r="O4" s="194"/>
    </row>
    <row r="5" spans="2:15" s="181" customFormat="1" ht="54">
      <c r="B5" s="178" t="s">
        <v>3</v>
      </c>
      <c r="C5" s="179" t="s">
        <v>161</v>
      </c>
      <c r="D5" s="179" t="s">
        <v>86</v>
      </c>
      <c r="E5" s="179" t="s">
        <v>88</v>
      </c>
      <c r="F5" s="179" t="s">
        <v>94</v>
      </c>
      <c r="G5" s="179" t="s">
        <v>102</v>
      </c>
      <c r="H5" s="179" t="s">
        <v>103</v>
      </c>
      <c r="I5" s="179" t="s">
        <v>157</v>
      </c>
      <c r="J5" s="179" t="s">
        <v>138</v>
      </c>
      <c r="K5" s="179" t="s">
        <v>59</v>
      </c>
      <c r="L5" s="179" t="s">
        <v>86</v>
      </c>
      <c r="M5" s="179" t="s">
        <v>138</v>
      </c>
      <c r="N5" s="179" t="s">
        <v>136</v>
      </c>
      <c r="O5" s="180" t="s">
        <v>135</v>
      </c>
    </row>
    <row r="6" spans="2:15" ht="27">
      <c r="B6" s="182" t="str">
        <f>+Obrazec!B2</f>
        <v>OSNOVNA ŠOLA VENCLJA PERKA DOMŽALE</v>
      </c>
      <c r="C6" s="183">
        <f>+Obrazec!D12</f>
        <v>1780035.63</v>
      </c>
      <c r="D6" s="183">
        <f>+Obrazec!D41</f>
        <v>1780036.04</v>
      </c>
      <c r="E6" s="183">
        <f>+Obrazec!D44</f>
        <v>1496756</v>
      </c>
      <c r="F6" s="183">
        <f>+Obrazec!D47</f>
        <v>83826</v>
      </c>
      <c r="G6" s="183">
        <f>+Obrazec!D55</f>
        <v>3945</v>
      </c>
      <c r="H6" s="183">
        <f>+Obrazec!D61</f>
        <v>216185.55</v>
      </c>
      <c r="I6" s="184">
        <f>+Obrazec!D68</f>
        <v>67094.49</v>
      </c>
      <c r="J6" s="183">
        <f>+Obrazec!D104</f>
        <v>-0.4100000001490116</v>
      </c>
      <c r="K6" s="183">
        <f>+Obrazec!F8</f>
        <v>2224089.63</v>
      </c>
      <c r="L6" s="183">
        <f>+Obrazec!F41</f>
        <v>2224089.84</v>
      </c>
      <c r="M6" s="183">
        <f>+Obrazec!F104</f>
        <v>-0.2099999999627471</v>
      </c>
      <c r="N6" s="183">
        <f>+Obrazec!F105</f>
        <v>-0.2099999999627471</v>
      </c>
      <c r="O6" s="185">
        <f>+Obrazec!F106</f>
        <v>0</v>
      </c>
    </row>
  </sheetData>
  <sheetProtection password="CF3D" sheet="1"/>
  <mergeCells count="2">
    <mergeCell ref="C4:J4"/>
    <mergeCell ref="K4:O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MLocniskar</dc:creator>
  <cp:keywords/>
  <dc:description/>
  <cp:lastModifiedBy>Petra Korošec</cp:lastModifiedBy>
  <cp:lastPrinted>2014-06-12T11:18:09Z</cp:lastPrinted>
  <dcterms:created xsi:type="dcterms:W3CDTF">2010-11-12T09:47:31Z</dcterms:created>
  <dcterms:modified xsi:type="dcterms:W3CDTF">2014-06-12T11:54:32Z</dcterms:modified>
  <cp:category/>
  <cp:version/>
  <cp:contentType/>
  <cp:contentStatus/>
</cp:coreProperties>
</file>